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表1-职工债权总表" sheetId="8" r:id="rId1"/>
    <sheet name="表2-与公示债权校对表" sheetId="9" state="hidden" r:id="rId2"/>
    <sheet name="表2-与9月15日公示工资差异情况说明" sheetId="4" state="hidden" r:id="rId3"/>
    <sheet name="表3补提公积金" sheetId="2" state="hidden" r:id="rId4"/>
  </sheets>
  <definedNames>
    <definedName name="_xlnm._FilterDatabase" localSheetId="0" hidden="1">'表1-职工债权总表'!$A$4:$P$108</definedName>
    <definedName name="_xlnm.Print_Area" localSheetId="0">'表1-职工债权总表'!$A$1:$N$108</definedName>
    <definedName name="_xlnm.Print_Area" localSheetId="1">'表2-与公示债权校对表'!$A$1:$S$112</definedName>
    <definedName name="_xlnm.Print_Titles" localSheetId="0">'表1-职工债权总表'!$3:$4</definedName>
    <definedName name="_xlnm.Print_Titles" localSheetId="2">'表2-与9月15日公示工资差异情况说明'!$3:$4</definedName>
    <definedName name="_xlnm.Print_Titles" localSheetId="1">'表2-与公示债权校对表'!$2:$3</definedName>
    <definedName name="_xlnm.Print_Titles" localSheetId="3">表3补提公积金!$3:$4</definedName>
  </definedNames>
  <calcPr calcId="152511"/>
</workbook>
</file>

<file path=xl/calcChain.xml><?xml version="1.0" encoding="utf-8"?>
<calcChain xmlns="http://schemas.openxmlformats.org/spreadsheetml/2006/main">
  <c r="I5" i="4" l="1"/>
  <c r="M5" i="4" s="1"/>
  <c r="I6" i="4"/>
  <c r="M6" i="4" s="1"/>
  <c r="M7" i="4"/>
  <c r="I31" i="4"/>
  <c r="I30" i="4"/>
  <c r="I29" i="4"/>
  <c r="M29" i="4" s="1"/>
  <c r="I27" i="4"/>
  <c r="M27" i="4" s="1"/>
  <c r="I26" i="4"/>
  <c r="M26" i="4" s="1"/>
  <c r="I25" i="4"/>
  <c r="M25" i="4" s="1"/>
  <c r="I23" i="4"/>
  <c r="M23" i="4" s="1"/>
  <c r="I22" i="4"/>
  <c r="M22" i="4" s="1"/>
  <c r="I21" i="4"/>
  <c r="M21" i="4" s="1"/>
  <c r="I20" i="4"/>
  <c r="M20" i="4" s="1"/>
  <c r="I19" i="4"/>
  <c r="M19" i="4" s="1"/>
  <c r="I18" i="4"/>
  <c r="M18" i="4" s="1"/>
  <c r="I17" i="4"/>
  <c r="M17" i="4" s="1"/>
  <c r="I14" i="4"/>
  <c r="M14" i="4" s="1"/>
  <c r="I13" i="4"/>
  <c r="M13" i="4" s="1"/>
  <c r="I12" i="4"/>
  <c r="M12" i="4" s="1"/>
  <c r="I11" i="4"/>
  <c r="M11" i="4" s="1"/>
  <c r="I10" i="4"/>
  <c r="M10" i="4" s="1"/>
  <c r="I7" i="4"/>
  <c r="I8" i="4"/>
  <c r="M8" i="4" s="1"/>
  <c r="I9" i="4"/>
  <c r="M9" i="4" s="1"/>
  <c r="I15" i="4"/>
  <c r="M15" i="4" s="1"/>
  <c r="I16" i="4"/>
  <c r="M16" i="4" s="1"/>
  <c r="I24" i="4"/>
  <c r="M24" i="4" s="1"/>
  <c r="I28" i="4"/>
  <c r="M28" i="4" s="1"/>
  <c r="O112" i="9"/>
  <c r="P6" i="9"/>
  <c r="P7" i="9"/>
  <c r="P8" i="9"/>
  <c r="P19" i="9"/>
  <c r="P63" i="9"/>
  <c r="M31" i="4" l="1"/>
  <c r="M30" i="4"/>
  <c r="I111" i="9"/>
  <c r="I110" i="9"/>
  <c r="N110" i="9" s="1"/>
  <c r="I109" i="9"/>
  <c r="N109" i="9" s="1"/>
  <c r="P109" i="9" s="1"/>
  <c r="I108" i="9"/>
  <c r="N108" i="9" s="1"/>
  <c r="P108" i="9" s="1"/>
  <c r="I107" i="9"/>
  <c r="N107" i="9" s="1"/>
  <c r="P107" i="9" s="1"/>
  <c r="I106" i="9"/>
  <c r="N106" i="9" s="1"/>
  <c r="P106" i="9" s="1"/>
  <c r="I105" i="9"/>
  <c r="N105" i="9" s="1"/>
  <c r="P105" i="9" s="1"/>
  <c r="I104" i="9"/>
  <c r="I103" i="9"/>
  <c r="I102" i="9"/>
  <c r="N102" i="9" s="1"/>
  <c r="P102" i="9" s="1"/>
  <c r="I101" i="9"/>
  <c r="I100" i="9"/>
  <c r="I99" i="9"/>
  <c r="H112" i="9"/>
  <c r="I98" i="9"/>
  <c r="N98" i="9" s="1"/>
  <c r="P98" i="9" s="1"/>
  <c r="I97" i="9"/>
  <c r="I96" i="9"/>
  <c r="I95" i="9"/>
  <c r="I94" i="9"/>
  <c r="I93" i="9"/>
  <c r="N93" i="9" s="1"/>
  <c r="P93" i="9" s="1"/>
  <c r="I92" i="9"/>
  <c r="I91" i="9"/>
  <c r="I90" i="9"/>
  <c r="N90" i="9" s="1"/>
  <c r="P90" i="9" s="1"/>
  <c r="I89" i="9"/>
  <c r="N89" i="9" s="1"/>
  <c r="P89" i="9" s="1"/>
  <c r="I88" i="9"/>
  <c r="I87" i="9"/>
  <c r="I86" i="9"/>
  <c r="N86" i="9" s="1"/>
  <c r="P86" i="9" s="1"/>
  <c r="I85" i="9"/>
  <c r="I84" i="9"/>
  <c r="N84" i="9" s="1"/>
  <c r="P84" i="9" s="1"/>
  <c r="I83" i="9"/>
  <c r="I82" i="9"/>
  <c r="I81" i="9"/>
  <c r="I80" i="9"/>
  <c r="N80" i="9" s="1"/>
  <c r="P80" i="9" s="1"/>
  <c r="I79" i="9"/>
  <c r="I78" i="9"/>
  <c r="I77" i="9"/>
  <c r="N76" i="9"/>
  <c r="P76" i="9" s="1"/>
  <c r="I76" i="9"/>
  <c r="I75" i="9"/>
  <c r="I74" i="9"/>
  <c r="I73" i="9"/>
  <c r="I72" i="9"/>
  <c r="N72" i="9" s="1"/>
  <c r="P72" i="9" s="1"/>
  <c r="I71" i="9"/>
  <c r="I70" i="9"/>
  <c r="I69" i="9"/>
  <c r="N69" i="9" s="1"/>
  <c r="P69" i="9" s="1"/>
  <c r="I68" i="9"/>
  <c r="N68" i="9" s="1"/>
  <c r="P68" i="9" s="1"/>
  <c r="I67" i="9"/>
  <c r="I66" i="9"/>
  <c r="F112" i="9"/>
  <c r="I65" i="9"/>
  <c r="N65" i="9" s="1"/>
  <c r="P65" i="9" s="1"/>
  <c r="I64" i="9"/>
  <c r="I62" i="9"/>
  <c r="I61" i="9"/>
  <c r="N61" i="9" s="1"/>
  <c r="P61" i="9" s="1"/>
  <c r="I60" i="9"/>
  <c r="N60" i="9" s="1"/>
  <c r="P60" i="9" s="1"/>
  <c r="I59" i="9"/>
  <c r="I58" i="9"/>
  <c r="I57" i="9"/>
  <c r="N57" i="9" s="1"/>
  <c r="P57" i="9" s="1"/>
  <c r="I56" i="9"/>
  <c r="N56" i="9" s="1"/>
  <c r="P56" i="9" s="1"/>
  <c r="I55" i="9"/>
  <c r="I54" i="9"/>
  <c r="I53" i="9"/>
  <c r="N53" i="9" s="1"/>
  <c r="P53" i="9" s="1"/>
  <c r="I52" i="9"/>
  <c r="N52" i="9" s="1"/>
  <c r="P52" i="9" s="1"/>
  <c r="I51" i="9"/>
  <c r="I50" i="9"/>
  <c r="I49" i="9"/>
  <c r="N49" i="9" s="1"/>
  <c r="P49" i="9" s="1"/>
  <c r="I48" i="9"/>
  <c r="N48" i="9" s="1"/>
  <c r="P48" i="9" s="1"/>
  <c r="I47" i="9"/>
  <c r="I46" i="9"/>
  <c r="I45" i="9"/>
  <c r="I44" i="9"/>
  <c r="N44" i="9" s="1"/>
  <c r="P44" i="9" s="1"/>
  <c r="I43" i="9"/>
  <c r="I42" i="9"/>
  <c r="I41" i="9"/>
  <c r="I40" i="9"/>
  <c r="N39" i="9"/>
  <c r="P39" i="9" s="1"/>
  <c r="I39" i="9"/>
  <c r="I38" i="9"/>
  <c r="I37" i="9"/>
  <c r="I36" i="9"/>
  <c r="N36" i="9" s="1"/>
  <c r="P36" i="9" s="1"/>
  <c r="I35" i="9"/>
  <c r="N35" i="9" s="1"/>
  <c r="P35" i="9" s="1"/>
  <c r="I34" i="9"/>
  <c r="I33" i="9"/>
  <c r="I32" i="9"/>
  <c r="N32" i="9" s="1"/>
  <c r="P32" i="9" s="1"/>
  <c r="I31" i="9"/>
  <c r="N31" i="9" s="1"/>
  <c r="P31" i="9" s="1"/>
  <c r="I30" i="9"/>
  <c r="I29" i="9"/>
  <c r="I28" i="9"/>
  <c r="I27" i="9"/>
  <c r="I26" i="9"/>
  <c r="I25" i="9"/>
  <c r="N25" i="9" s="1"/>
  <c r="P25" i="9" s="1"/>
  <c r="I24" i="9"/>
  <c r="I23" i="9"/>
  <c r="I22" i="9"/>
  <c r="K112" i="9"/>
  <c r="I21" i="9"/>
  <c r="N20" i="9"/>
  <c r="P20" i="9" s="1"/>
  <c r="I20" i="9"/>
  <c r="I18" i="9"/>
  <c r="I17" i="9"/>
  <c r="I16" i="9"/>
  <c r="I15" i="9"/>
  <c r="N15" i="9" s="1"/>
  <c r="P15" i="9" s="1"/>
  <c r="I14" i="9"/>
  <c r="I13" i="9"/>
  <c r="I12" i="9"/>
  <c r="I11" i="9"/>
  <c r="I10" i="9"/>
  <c r="I9" i="9"/>
  <c r="I5" i="9"/>
  <c r="I4" i="9"/>
  <c r="H108" i="8"/>
  <c r="G108" i="8"/>
  <c r="F108" i="8"/>
  <c r="L108" i="8"/>
  <c r="K108" i="8"/>
  <c r="J108" i="8"/>
  <c r="I107" i="8"/>
  <c r="I105" i="8"/>
  <c r="N105" i="8" s="1"/>
  <c r="I106" i="8"/>
  <c r="N106" i="8" s="1"/>
  <c r="I104" i="8"/>
  <c r="N104" i="8" s="1"/>
  <c r="I102" i="8"/>
  <c r="N102" i="8" s="1"/>
  <c r="I103" i="8"/>
  <c r="N103" i="8" s="1"/>
  <c r="I101" i="8"/>
  <c r="I100" i="8"/>
  <c r="I99" i="8"/>
  <c r="I98" i="8"/>
  <c r="I97" i="8"/>
  <c r="I96" i="8"/>
  <c r="I94" i="8"/>
  <c r="I93" i="8"/>
  <c r="I92" i="8"/>
  <c r="I90" i="8"/>
  <c r="I91" i="8"/>
  <c r="I89" i="8"/>
  <c r="I88" i="8"/>
  <c r="I87" i="8"/>
  <c r="I86" i="8"/>
  <c r="I85" i="8"/>
  <c r="I80" i="8"/>
  <c r="I81" i="8"/>
  <c r="I82" i="8"/>
  <c r="I83" i="8"/>
  <c r="I84" i="8"/>
  <c r="I79" i="8"/>
  <c r="I78" i="8"/>
  <c r="I77" i="8"/>
  <c r="I76" i="8"/>
  <c r="I75" i="8"/>
  <c r="I74" i="8"/>
  <c r="I69" i="8"/>
  <c r="I70" i="8"/>
  <c r="I71" i="8"/>
  <c r="I72" i="8"/>
  <c r="I73" i="8"/>
  <c r="I68" i="8"/>
  <c r="I67" i="8"/>
  <c r="I66" i="8"/>
  <c r="I65" i="8"/>
  <c r="I64" i="8"/>
  <c r="I63" i="8"/>
  <c r="I62" i="8"/>
  <c r="I61" i="8"/>
  <c r="I60" i="8"/>
  <c r="I59" i="8"/>
  <c r="I58" i="8"/>
  <c r="I22" i="8"/>
  <c r="I57" i="8"/>
  <c r="I56" i="8"/>
  <c r="I55" i="8"/>
  <c r="I51" i="8"/>
  <c r="I52" i="8"/>
  <c r="I53" i="8"/>
  <c r="I54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6" i="8"/>
  <c r="I35" i="8"/>
  <c r="I34" i="8"/>
  <c r="I33" i="8"/>
  <c r="I32" i="8"/>
  <c r="I31" i="8"/>
  <c r="I30" i="8"/>
  <c r="I29" i="8"/>
  <c r="I28" i="8"/>
  <c r="I27" i="8"/>
  <c r="I26" i="8"/>
  <c r="I25" i="8"/>
  <c r="I24" i="8"/>
  <c r="I23" i="8"/>
  <c r="I21" i="8"/>
  <c r="I20" i="8"/>
  <c r="I19" i="8"/>
  <c r="I18" i="8"/>
  <c r="I17" i="8"/>
  <c r="I16" i="8"/>
  <c r="I15" i="8"/>
  <c r="I14" i="8"/>
  <c r="I13" i="8"/>
  <c r="I12" i="8"/>
  <c r="I11" i="8"/>
  <c r="I10" i="8"/>
  <c r="I9" i="8"/>
  <c r="I8" i="8"/>
  <c r="I7" i="8"/>
  <c r="I6" i="8"/>
  <c r="I5" i="8"/>
  <c r="I108" i="8" l="1"/>
  <c r="N10" i="9"/>
  <c r="P10" i="9" s="1"/>
  <c r="N14" i="9"/>
  <c r="P14" i="9" s="1"/>
  <c r="N18" i="9"/>
  <c r="P18" i="9" s="1"/>
  <c r="N22" i="9"/>
  <c r="P22" i="9" s="1"/>
  <c r="N40" i="9"/>
  <c r="P40" i="9" s="1"/>
  <c r="N94" i="9"/>
  <c r="P94" i="9" s="1"/>
  <c r="L112" i="9"/>
  <c r="N67" i="9"/>
  <c r="P67" i="9" s="1"/>
  <c r="J112" i="9"/>
  <c r="N85" i="9"/>
  <c r="P85" i="9" s="1"/>
  <c r="N11" i="9"/>
  <c r="P11" i="9" s="1"/>
  <c r="N26" i="9"/>
  <c r="P26" i="9" s="1"/>
  <c r="N45" i="9"/>
  <c r="P45" i="9" s="1"/>
  <c r="N73" i="9"/>
  <c r="P73" i="9" s="1"/>
  <c r="N77" i="9"/>
  <c r="P77" i="9" s="1"/>
  <c r="N81" i="9"/>
  <c r="P81" i="9" s="1"/>
  <c r="N101" i="9"/>
  <c r="P101" i="9" s="1"/>
  <c r="N88" i="9"/>
  <c r="P88" i="9" s="1"/>
  <c r="N91" i="9"/>
  <c r="P91" i="9" s="1"/>
  <c r="N55" i="9"/>
  <c r="P55" i="9" s="1"/>
  <c r="N58" i="9"/>
  <c r="P58" i="9" s="1"/>
  <c r="N29" i="9"/>
  <c r="P29" i="9" s="1"/>
  <c r="N34" i="9"/>
  <c r="P34" i="9" s="1"/>
  <c r="N37" i="9"/>
  <c r="P37" i="9" s="1"/>
  <c r="N64" i="9"/>
  <c r="P64" i="9" s="1"/>
  <c r="N96" i="9"/>
  <c r="P96" i="9" s="1"/>
  <c r="N42" i="9"/>
  <c r="P42" i="9" s="1"/>
  <c r="N71" i="9"/>
  <c r="P71" i="9" s="1"/>
  <c r="N74" i="9"/>
  <c r="P74" i="9" s="1"/>
  <c r="N111" i="9"/>
  <c r="P111" i="9" s="1"/>
  <c r="N23" i="9"/>
  <c r="P23" i="9" s="1"/>
  <c r="N47" i="9"/>
  <c r="P47" i="9" s="1"/>
  <c r="N50" i="9"/>
  <c r="P50" i="9" s="1"/>
  <c r="N79" i="9"/>
  <c r="P79" i="9" s="1"/>
  <c r="N82" i="9"/>
  <c r="P82" i="9" s="1"/>
  <c r="N13" i="9"/>
  <c r="P13" i="9" s="1"/>
  <c r="N16" i="9"/>
  <c r="P16" i="9" s="1"/>
  <c r="N104" i="9"/>
  <c r="P104" i="9" s="1"/>
  <c r="N4" i="9"/>
  <c r="P4" i="9" s="1"/>
  <c r="N5" i="9"/>
  <c r="P5" i="9" s="1"/>
  <c r="N24" i="9"/>
  <c r="P24" i="9" s="1"/>
  <c r="N27" i="9"/>
  <c r="P27" i="9" s="1"/>
  <c r="N30" i="9"/>
  <c r="P30" i="9" s="1"/>
  <c r="N33" i="9"/>
  <c r="P33" i="9" s="1"/>
  <c r="N38" i="9"/>
  <c r="P38" i="9" s="1"/>
  <c r="N41" i="9"/>
  <c r="P41" i="9" s="1"/>
  <c r="N43" i="9"/>
  <c r="P43" i="9" s="1"/>
  <c r="N46" i="9"/>
  <c r="P46" i="9" s="1"/>
  <c r="N51" i="9"/>
  <c r="P51" i="9" s="1"/>
  <c r="N54" i="9"/>
  <c r="P54" i="9" s="1"/>
  <c r="N59" i="9"/>
  <c r="P59" i="9" s="1"/>
  <c r="N62" i="9"/>
  <c r="P62" i="9" s="1"/>
  <c r="N66" i="9"/>
  <c r="P66" i="9" s="1"/>
  <c r="N70" i="9"/>
  <c r="P70" i="9" s="1"/>
  <c r="N75" i="9"/>
  <c r="P75" i="9" s="1"/>
  <c r="N78" i="9"/>
  <c r="P78" i="9" s="1"/>
  <c r="N83" i="9"/>
  <c r="P83" i="9" s="1"/>
  <c r="N87" i="9"/>
  <c r="P87" i="9" s="1"/>
  <c r="N92" i="9"/>
  <c r="P92" i="9" s="1"/>
  <c r="N95" i="9"/>
  <c r="P95" i="9" s="1"/>
  <c r="N97" i="9"/>
  <c r="P97" i="9" s="1"/>
  <c r="N99" i="9"/>
  <c r="P99" i="9" s="1"/>
  <c r="M112" i="9"/>
  <c r="N9" i="9"/>
  <c r="P9" i="9" s="1"/>
  <c r="N12" i="9"/>
  <c r="P12" i="9" s="1"/>
  <c r="N17" i="9"/>
  <c r="P17" i="9" s="1"/>
  <c r="N21" i="9"/>
  <c r="P21" i="9" s="1"/>
  <c r="N28" i="9"/>
  <c r="P28" i="9" s="1"/>
  <c r="N100" i="9"/>
  <c r="P100" i="9" s="1"/>
  <c r="N103" i="9"/>
  <c r="P103" i="9" s="1"/>
  <c r="P110" i="9"/>
  <c r="G112" i="9"/>
  <c r="I112" i="9" s="1"/>
  <c r="N101" i="8"/>
  <c r="N100" i="8"/>
  <c r="N99" i="8"/>
  <c r="N98" i="8"/>
  <c r="N97" i="8"/>
  <c r="N96" i="8"/>
  <c r="N94" i="8"/>
  <c r="I95" i="8"/>
  <c r="N95" i="8" s="1"/>
  <c r="N92" i="8"/>
  <c r="N93" i="8"/>
  <c r="N91" i="8"/>
  <c r="N89" i="8"/>
  <c r="N90" i="8"/>
  <c r="N83" i="8"/>
  <c r="N88" i="8"/>
  <c r="N87" i="8"/>
  <c r="N86" i="8"/>
  <c r="N84" i="8"/>
  <c r="N85" i="8"/>
  <c r="N82" i="8"/>
  <c r="N81" i="8"/>
  <c r="N79" i="8"/>
  <c r="N80" i="8"/>
  <c r="N78" i="8"/>
  <c r="N77" i="8"/>
  <c r="N76" i="8"/>
  <c r="N73" i="8"/>
  <c r="N75" i="8"/>
  <c r="N71" i="8"/>
  <c r="N72" i="8"/>
  <c r="N74" i="8"/>
  <c r="N70" i="8"/>
  <c r="N69" i="8"/>
  <c r="N68" i="8"/>
  <c r="N66" i="8"/>
  <c r="N65" i="8"/>
  <c r="N67" i="8"/>
  <c r="N15" i="8"/>
  <c r="N32" i="8"/>
  <c r="N62" i="8"/>
  <c r="N64" i="8"/>
  <c r="N10" i="8"/>
  <c r="N31" i="8"/>
  <c r="N33" i="8"/>
  <c r="N37" i="8"/>
  <c r="N63" i="8"/>
  <c r="N61" i="8"/>
  <c r="N21" i="8"/>
  <c r="N29" i="8"/>
  <c r="N13" i="8"/>
  <c r="N34" i="8"/>
  <c r="N36" i="8"/>
  <c r="N12" i="8"/>
  <c r="N35" i="8"/>
  <c r="N38" i="8"/>
  <c r="N40" i="8"/>
  <c r="N39" i="8"/>
  <c r="N43" i="8"/>
  <c r="N45" i="8"/>
  <c r="N47" i="8"/>
  <c r="N49" i="8"/>
  <c r="N54" i="8"/>
  <c r="N60" i="8"/>
  <c r="N5" i="8"/>
  <c r="N6" i="8"/>
  <c r="N52" i="8"/>
  <c r="N57" i="8"/>
  <c r="N9" i="8"/>
  <c r="N11" i="8"/>
  <c r="N14" i="8"/>
  <c r="N16" i="8"/>
  <c r="N42" i="8"/>
  <c r="N44" i="8"/>
  <c r="N46" i="8"/>
  <c r="N53" i="8"/>
  <c r="N51" i="8"/>
  <c r="N59" i="8"/>
  <c r="N7" i="8"/>
  <c r="N17" i="8"/>
  <c r="N20" i="8"/>
  <c r="N41" i="8"/>
  <c r="N27" i="8"/>
  <c r="N22" i="8"/>
  <c r="N8" i="8"/>
  <c r="N18" i="8"/>
  <c r="N19" i="8"/>
  <c r="N23" i="8"/>
  <c r="N25" i="8"/>
  <c r="N26" i="8"/>
  <c r="N28" i="8"/>
  <c r="N30" i="8"/>
  <c r="N48" i="8"/>
  <c r="N58" i="8"/>
  <c r="N56" i="8"/>
  <c r="N24" i="8"/>
  <c r="N50" i="8"/>
  <c r="N55" i="8"/>
  <c r="N112" i="9" l="1"/>
  <c r="K102" i="2" l="1"/>
  <c r="H102" i="2"/>
  <c r="L103" i="2"/>
  <c r="K104" i="2"/>
  <c r="H104" i="2"/>
  <c r="L104" i="2" s="1"/>
  <c r="M107" i="8" s="1"/>
  <c r="M108" i="8" l="1"/>
  <c r="N108" i="8" s="1"/>
  <c r="N107" i="8"/>
  <c r="L102" i="2"/>
  <c r="K63" i="2" l="1"/>
  <c r="E5" i="2"/>
  <c r="J28" i="4" l="1"/>
  <c r="J12" i="4" l="1"/>
  <c r="J14" i="4" l="1"/>
  <c r="J13" i="4"/>
  <c r="H101" i="2" l="1"/>
  <c r="C101" i="2"/>
  <c r="E101" i="2" s="1"/>
  <c r="H100" i="2"/>
  <c r="E100" i="2"/>
  <c r="H99" i="2"/>
  <c r="C99" i="2"/>
  <c r="E99" i="2" s="1"/>
  <c r="H98" i="2"/>
  <c r="C98" i="2"/>
  <c r="E98" i="2" s="1"/>
  <c r="H97" i="2"/>
  <c r="C97" i="2"/>
  <c r="E97" i="2" s="1"/>
  <c r="H96" i="2"/>
  <c r="C96" i="2"/>
  <c r="E96" i="2" s="1"/>
  <c r="K95" i="2"/>
  <c r="H95" i="2"/>
  <c r="C95" i="2"/>
  <c r="E95" i="2" s="1"/>
  <c r="H94" i="2"/>
  <c r="C94" i="2"/>
  <c r="E94" i="2" s="1"/>
  <c r="H93" i="2"/>
  <c r="C93" i="2"/>
  <c r="E93" i="2" s="1"/>
  <c r="H92" i="2"/>
  <c r="C92" i="2"/>
  <c r="E92" i="2" s="1"/>
  <c r="H91" i="2"/>
  <c r="C91" i="2"/>
  <c r="E91" i="2" s="1"/>
  <c r="H90" i="2"/>
  <c r="C90" i="2"/>
  <c r="E90" i="2" s="1"/>
  <c r="H89" i="2"/>
  <c r="C89" i="2"/>
  <c r="E89" i="2" s="1"/>
  <c r="H88" i="2"/>
  <c r="C88" i="2"/>
  <c r="E88" i="2" s="1"/>
  <c r="H87" i="2"/>
  <c r="C87" i="2"/>
  <c r="E87" i="2" s="1"/>
  <c r="H86" i="2"/>
  <c r="E86" i="2"/>
  <c r="H85" i="2"/>
  <c r="C85" i="2"/>
  <c r="E85" i="2" s="1"/>
  <c r="H84" i="2"/>
  <c r="C84" i="2"/>
  <c r="E84" i="2" s="1"/>
  <c r="H83" i="2"/>
  <c r="C83" i="2"/>
  <c r="E83" i="2" s="1"/>
  <c r="H82" i="2"/>
  <c r="C82" i="2"/>
  <c r="E82" i="2" s="1"/>
  <c r="H81" i="2"/>
  <c r="E81" i="2"/>
  <c r="H80" i="2"/>
  <c r="C80" i="2"/>
  <c r="E80" i="2" s="1"/>
  <c r="H79" i="2"/>
  <c r="E79" i="2"/>
  <c r="H78" i="2"/>
  <c r="C78" i="2"/>
  <c r="E78" i="2" s="1"/>
  <c r="H77" i="2"/>
  <c r="E77" i="2"/>
  <c r="H76" i="2"/>
  <c r="C76" i="2"/>
  <c r="E76" i="2" s="1"/>
  <c r="H75" i="2"/>
  <c r="E75" i="2"/>
  <c r="H74" i="2"/>
  <c r="E74" i="2"/>
  <c r="H73" i="2"/>
  <c r="E73" i="2"/>
  <c r="H72" i="2"/>
  <c r="E72" i="2"/>
  <c r="H71" i="2"/>
  <c r="E71" i="2"/>
  <c r="H70" i="2"/>
  <c r="E70" i="2"/>
  <c r="H69" i="2"/>
  <c r="C69" i="2"/>
  <c r="E69" i="2" s="1"/>
  <c r="H68" i="2"/>
  <c r="E68" i="2"/>
  <c r="H67" i="2"/>
  <c r="E67" i="2"/>
  <c r="H66" i="2"/>
  <c r="E66" i="2"/>
  <c r="H65" i="2"/>
  <c r="E65" i="2"/>
  <c r="L65" i="2" s="1"/>
  <c r="H64" i="2"/>
  <c r="C64" i="2"/>
  <c r="E64" i="2" s="1"/>
  <c r="H63" i="2"/>
  <c r="C63" i="2"/>
  <c r="E63" i="2" s="1"/>
  <c r="L63" i="2" s="1"/>
  <c r="H62" i="2"/>
  <c r="E62" i="2"/>
  <c r="C62" i="2"/>
  <c r="H61" i="2"/>
  <c r="E61" i="2"/>
  <c r="H60" i="2"/>
  <c r="E60" i="2"/>
  <c r="H59" i="2"/>
  <c r="E59" i="2"/>
  <c r="H58" i="2"/>
  <c r="C58" i="2"/>
  <c r="E58" i="2" s="1"/>
  <c r="H57" i="2"/>
  <c r="C57" i="2"/>
  <c r="E57" i="2" s="1"/>
  <c r="H56" i="2"/>
  <c r="E56" i="2"/>
  <c r="H55" i="2"/>
  <c r="E55" i="2"/>
  <c r="H54" i="2"/>
  <c r="C54" i="2"/>
  <c r="E54" i="2" s="1"/>
  <c r="H53" i="2"/>
  <c r="C53" i="2"/>
  <c r="E53" i="2" s="1"/>
  <c r="H52" i="2"/>
  <c r="C52" i="2"/>
  <c r="E52" i="2" s="1"/>
  <c r="H51" i="2"/>
  <c r="C51" i="2"/>
  <c r="E51" i="2" s="1"/>
  <c r="H50" i="2"/>
  <c r="C50" i="2"/>
  <c r="E50" i="2" s="1"/>
  <c r="H49" i="2"/>
  <c r="C49" i="2"/>
  <c r="E49" i="2" s="1"/>
  <c r="H48" i="2"/>
  <c r="C48" i="2"/>
  <c r="E48" i="2" s="1"/>
  <c r="H47" i="2"/>
  <c r="C47" i="2"/>
  <c r="E47" i="2" s="1"/>
  <c r="H46" i="2"/>
  <c r="C46" i="2"/>
  <c r="E46" i="2" s="1"/>
  <c r="H45" i="2"/>
  <c r="C45" i="2"/>
  <c r="E45" i="2" s="1"/>
  <c r="H44" i="2"/>
  <c r="C44" i="2"/>
  <c r="E44" i="2" s="1"/>
  <c r="H43" i="2"/>
  <c r="C43" i="2"/>
  <c r="E43" i="2" s="1"/>
  <c r="H42" i="2"/>
  <c r="C42" i="2"/>
  <c r="E42" i="2" s="1"/>
  <c r="H41" i="2"/>
  <c r="E41" i="2"/>
  <c r="H40" i="2"/>
  <c r="C40" i="2"/>
  <c r="E40" i="2" s="1"/>
  <c r="H39" i="2"/>
  <c r="C39" i="2"/>
  <c r="E39" i="2" s="1"/>
  <c r="K38" i="2"/>
  <c r="H38" i="2"/>
  <c r="C38" i="2"/>
  <c r="E38" i="2" s="1"/>
  <c r="H37" i="2"/>
  <c r="C37" i="2"/>
  <c r="E37" i="2" s="1"/>
  <c r="H36" i="2"/>
  <c r="C36" i="2"/>
  <c r="E36" i="2" s="1"/>
  <c r="H35" i="2"/>
  <c r="C35" i="2"/>
  <c r="E35" i="2" s="1"/>
  <c r="H34" i="2"/>
  <c r="C34" i="2"/>
  <c r="E34" i="2" s="1"/>
  <c r="H33" i="2"/>
  <c r="C33" i="2"/>
  <c r="E33" i="2" s="1"/>
  <c r="H32" i="2"/>
  <c r="C32" i="2"/>
  <c r="E32" i="2" s="1"/>
  <c r="H31" i="2"/>
  <c r="C31" i="2"/>
  <c r="E31" i="2" s="1"/>
  <c r="H30" i="2"/>
  <c r="E30" i="2"/>
  <c r="H29" i="2"/>
  <c r="E29" i="2"/>
  <c r="L29" i="2" s="1"/>
  <c r="H28" i="2"/>
  <c r="E28" i="2"/>
  <c r="C28" i="2"/>
  <c r="H27" i="2"/>
  <c r="C27" i="2"/>
  <c r="E27" i="2" s="1"/>
  <c r="H26" i="2"/>
  <c r="C26" i="2"/>
  <c r="E26" i="2" s="1"/>
  <c r="H25" i="2"/>
  <c r="C25" i="2"/>
  <c r="E25" i="2" s="1"/>
  <c r="H24" i="2"/>
  <c r="C24" i="2"/>
  <c r="E24" i="2" s="1"/>
  <c r="H23" i="2"/>
  <c r="C23" i="2"/>
  <c r="E23" i="2" s="1"/>
  <c r="H22" i="2"/>
  <c r="E22" i="2"/>
  <c r="H21" i="2"/>
  <c r="C21" i="2"/>
  <c r="E21" i="2" s="1"/>
  <c r="H20" i="2"/>
  <c r="C20" i="2"/>
  <c r="E20" i="2" s="1"/>
  <c r="H19" i="2"/>
  <c r="C19" i="2"/>
  <c r="E19" i="2" s="1"/>
  <c r="H18" i="2"/>
  <c r="C18" i="2"/>
  <c r="E18" i="2" s="1"/>
  <c r="H17" i="2"/>
  <c r="E17" i="2"/>
  <c r="H16" i="2"/>
  <c r="C16" i="2"/>
  <c r="E16" i="2" s="1"/>
  <c r="H15" i="2"/>
  <c r="C15" i="2"/>
  <c r="E15" i="2" s="1"/>
  <c r="H14" i="2"/>
  <c r="C14" i="2"/>
  <c r="E14" i="2" s="1"/>
  <c r="H13" i="2"/>
  <c r="C13" i="2"/>
  <c r="E13" i="2" s="1"/>
  <c r="H12" i="2"/>
  <c r="C12" i="2"/>
  <c r="E12" i="2" s="1"/>
  <c r="H11" i="2"/>
  <c r="C11" i="2"/>
  <c r="E11" i="2" s="1"/>
  <c r="K10" i="2"/>
  <c r="H10" i="2"/>
  <c r="C10" i="2"/>
  <c r="E10" i="2" s="1"/>
  <c r="K9" i="2"/>
  <c r="H9" i="2"/>
  <c r="C9" i="2"/>
  <c r="E9" i="2" s="1"/>
  <c r="K8" i="2"/>
  <c r="H8" i="2"/>
  <c r="C8" i="2"/>
  <c r="E8" i="2" s="1"/>
  <c r="K7" i="2"/>
  <c r="H7" i="2"/>
  <c r="C7" i="2"/>
  <c r="E7" i="2" s="1"/>
  <c r="K6" i="2"/>
  <c r="H6" i="2"/>
  <c r="C6" i="2"/>
  <c r="K5" i="2"/>
  <c r="K105" i="2" s="1"/>
  <c r="H5" i="2"/>
  <c r="C5" i="2"/>
  <c r="H105" i="2" l="1"/>
  <c r="J16" i="4"/>
  <c r="L66" i="2"/>
  <c r="L100" i="2"/>
  <c r="L81" i="2"/>
  <c r="L94" i="2"/>
  <c r="L59" i="2"/>
  <c r="L68" i="2"/>
  <c r="L70" i="2"/>
  <c r="L62" i="2"/>
  <c r="L57" i="2"/>
  <c r="L79" i="2"/>
  <c r="L18" i="2"/>
  <c r="L71" i="2"/>
  <c r="L73" i="2"/>
  <c r="L82" i="2"/>
  <c r="L84" i="2"/>
  <c r="L86" i="2"/>
  <c r="L19" i="2"/>
  <c r="L24" i="2"/>
  <c r="L90" i="2"/>
  <c r="L93" i="2"/>
  <c r="L11" i="2"/>
  <c r="L13" i="2"/>
  <c r="L28" i="2"/>
  <c r="L30" i="2"/>
  <c r="L32" i="2"/>
  <c r="L34" i="2"/>
  <c r="L36" i="2"/>
  <c r="L38" i="2"/>
  <c r="L74" i="2"/>
  <c r="L76" i="2"/>
  <c r="L97" i="2"/>
  <c r="L99" i="2"/>
  <c r="L20" i="2"/>
  <c r="L41" i="2"/>
  <c r="L45" i="2"/>
  <c r="L47" i="2"/>
  <c r="L53" i="2"/>
  <c r="L60" i="2"/>
  <c r="L64" i="2"/>
  <c r="L80" i="2"/>
  <c r="L87" i="2"/>
  <c r="L91" i="2"/>
  <c r="L14" i="2"/>
  <c r="L17" i="2"/>
  <c r="L21" i="2"/>
  <c r="L23" i="2"/>
  <c r="L26" i="2"/>
  <c r="L35" i="2"/>
  <c r="E6" i="2"/>
  <c r="E105" i="2" s="1"/>
  <c r="L39" i="2"/>
  <c r="L43" i="2"/>
  <c r="L49" i="2"/>
  <c r="L51" i="2"/>
  <c r="L55" i="2"/>
  <c r="L58" i="2"/>
  <c r="L69" i="2"/>
  <c r="L77" i="2"/>
  <c r="L95" i="2"/>
  <c r="L8" i="2"/>
  <c r="L12" i="2"/>
  <c r="L25" i="2"/>
  <c r="L31" i="2"/>
  <c r="L33" i="2"/>
  <c r="L37" i="2"/>
  <c r="L67" i="2"/>
  <c r="L72" i="2"/>
  <c r="L75" i="2"/>
  <c r="L78" i="2"/>
  <c r="L83" i="2"/>
  <c r="L85" i="2"/>
  <c r="L88" i="2"/>
  <c r="L92" i="2"/>
  <c r="L96" i="2"/>
  <c r="L98" i="2"/>
  <c r="L9" i="2"/>
  <c r="L22" i="2"/>
  <c r="L27" i="2"/>
  <c r="L40" i="2"/>
  <c r="L42" i="2"/>
  <c r="L44" i="2"/>
  <c r="L46" i="2"/>
  <c r="L48" i="2"/>
  <c r="L50" i="2"/>
  <c r="L52" i="2"/>
  <c r="L54" i="2"/>
  <c r="L56" i="2"/>
  <c r="L61" i="2"/>
  <c r="L101" i="2"/>
  <c r="L16" i="2"/>
  <c r="L89" i="2"/>
  <c r="L7" i="2"/>
  <c r="L15" i="2"/>
  <c r="L10" i="2"/>
  <c r="L5" i="2"/>
  <c r="L105" i="2" l="1"/>
  <c r="L6" i="2"/>
</calcChain>
</file>

<file path=xl/comments1.xml><?xml version="1.0" encoding="utf-8"?>
<comments xmlns="http://schemas.openxmlformats.org/spreadsheetml/2006/main">
  <authors>
    <author>作者</author>
  </authors>
  <commentList>
    <comment ref="L7" authorId="0" shapeId="0">
      <text>
        <r>
          <rPr>
            <b/>
            <sz val="9"/>
            <color indexed="81"/>
            <rFont val="宋体"/>
            <family val="3"/>
            <charset val="134"/>
          </rPr>
          <t>已仲裁，裁决未出，补提补偿金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19" authorId="0" shapeId="0">
      <text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宋体"/>
            <family val="3"/>
            <charset val="134"/>
          </rPr>
          <t>个月工资</t>
        </r>
      </text>
    </comment>
    <comment ref="L21" authorId="0" shapeId="0">
      <text>
        <r>
          <rPr>
            <sz val="9"/>
            <color indexed="81"/>
            <rFont val="宋体"/>
            <family val="3"/>
            <charset val="134"/>
          </rPr>
          <t>撤诉，计提补偿金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3" authorId="0" shapeId="0">
      <text>
        <r>
          <rPr>
            <sz val="9"/>
            <color indexed="81"/>
            <rFont val="宋体"/>
            <family val="3"/>
            <charset val="134"/>
          </rPr>
          <t>与公司签订协议书约定。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23" authorId="0" shapeId="0">
      <text>
        <r>
          <rPr>
            <sz val="9"/>
            <color indexed="81"/>
            <rFont val="宋体"/>
            <family val="3"/>
            <charset val="134"/>
          </rPr>
          <t>补偿金为56277，
2017.1月份工资11044.6计提到补偿金里</t>
        </r>
      </text>
    </comment>
    <comment ref="D25" authorId="0" shapeId="0">
      <text>
        <r>
          <rPr>
            <sz val="9"/>
            <color indexed="81"/>
            <rFont val="宋体"/>
            <family val="3"/>
            <charset val="134"/>
          </rPr>
          <t>签署协议书，离职时间</t>
        </r>
        <r>
          <rPr>
            <sz val="9"/>
            <color indexed="81"/>
            <rFont val="Tahoma"/>
            <family val="2"/>
          </rPr>
          <t xml:space="preserve">2016.12.31
</t>
        </r>
      </text>
    </comment>
    <comment ref="L25" authorId="0" shapeId="0">
      <text>
        <r>
          <rPr>
            <sz val="9"/>
            <color indexed="81"/>
            <rFont val="宋体"/>
            <family val="3"/>
            <charset val="134"/>
          </rPr>
          <t xml:space="preserve">根据协议补偿金+1个月的工资=223209+29763.5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29" authorId="0" shapeId="0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宋体"/>
            <family val="3"/>
            <charset val="134"/>
          </rPr>
          <t>个月工资</t>
        </r>
      </text>
    </comment>
    <comment ref="G30" authorId="0" shapeId="0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宋体"/>
            <family val="3"/>
            <charset val="134"/>
          </rPr>
          <t>个月工资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57" authorId="0" shapeId="0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宋体"/>
            <family val="3"/>
            <charset val="134"/>
          </rPr>
          <t>个月工资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63" authorId="0" shapeId="0">
      <text>
        <r>
          <rPr>
            <sz val="9"/>
            <color indexed="81"/>
            <rFont val="宋体"/>
            <family val="3"/>
            <charset val="134"/>
          </rPr>
          <t>员工平均工资基数：</t>
        </r>
        <r>
          <rPr>
            <sz val="9"/>
            <color indexed="81"/>
            <rFont val="Tahoma"/>
            <family val="2"/>
          </rPr>
          <t xml:space="preserve">21258
</t>
        </r>
      </text>
    </comment>
    <comment ref="G65" authorId="0" shapeId="0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宋体"/>
            <family val="3"/>
            <charset val="134"/>
          </rPr>
          <t>个月工资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83" authorId="0" shapeId="0">
      <text>
        <r>
          <rPr>
            <sz val="9"/>
            <color indexed="81"/>
            <rFont val="Tahoma"/>
            <family val="2"/>
          </rPr>
          <t>5</t>
        </r>
        <r>
          <rPr>
            <sz val="9"/>
            <color indexed="81"/>
            <rFont val="宋体"/>
            <family val="3"/>
            <charset val="134"/>
          </rPr>
          <t>个月工资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89" authorId="0" shapeId="0">
      <text>
        <r>
          <rPr>
            <sz val="9"/>
            <color indexed="81"/>
            <rFont val="宋体"/>
            <family val="3"/>
            <charset val="134"/>
          </rPr>
          <t>与公司签订协议书约定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89" authorId="0" shapeId="0">
      <text>
        <r>
          <rPr>
            <sz val="9"/>
            <color indexed="81"/>
            <rFont val="宋体"/>
            <family val="3"/>
            <charset val="134"/>
          </rPr>
          <t>补偿金包含奖金</t>
        </r>
        <r>
          <rPr>
            <sz val="9"/>
            <color indexed="81"/>
            <rFont val="Tahoma"/>
            <family val="2"/>
          </rPr>
          <t>33090</t>
        </r>
        <r>
          <rPr>
            <sz val="9"/>
            <color indexed="81"/>
            <rFont val="宋体"/>
            <family val="3"/>
            <charset val="134"/>
          </rPr>
          <t>元及</t>
        </r>
        <r>
          <rPr>
            <sz val="9"/>
            <color indexed="81"/>
            <rFont val="Tahoma"/>
            <family val="2"/>
          </rPr>
          <t>2017.1</t>
        </r>
        <r>
          <rPr>
            <sz val="9"/>
            <color indexed="81"/>
            <rFont val="宋体"/>
            <family val="3"/>
            <charset val="134"/>
          </rPr>
          <t>月工资。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92" authorId="0" shapeId="0">
      <text>
        <r>
          <rPr>
            <sz val="9"/>
            <color indexed="81"/>
            <rFont val="宋体"/>
            <family val="3"/>
            <charset val="134"/>
          </rPr>
          <t>此补偿金为奖金部分，劳动仲裁工资款项共计63000元。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95" authorId="0" shapeId="0">
      <text>
        <r>
          <rPr>
            <sz val="9"/>
            <color indexed="81"/>
            <rFont val="宋体"/>
            <family val="3"/>
            <charset val="134"/>
          </rPr>
          <t>代赵雅芳支付</t>
        </r>
        <r>
          <rPr>
            <sz val="9"/>
            <color indexed="81"/>
            <rFont val="Tahoma"/>
            <family val="2"/>
          </rPr>
          <t>2018.7</t>
        </r>
        <r>
          <rPr>
            <sz val="9"/>
            <color indexed="81"/>
            <rFont val="宋体"/>
            <family val="3"/>
            <charset val="134"/>
          </rPr>
          <t>月工资</t>
        </r>
        <r>
          <rPr>
            <sz val="9"/>
            <color indexed="81"/>
            <rFont val="Tahoma"/>
            <family val="2"/>
          </rPr>
          <t xml:space="preserve">6376.62
</t>
        </r>
      </text>
    </comment>
  </commentList>
</comments>
</file>

<file path=xl/comments2.xml><?xml version="1.0" encoding="utf-8"?>
<comments xmlns="http://schemas.openxmlformats.org/spreadsheetml/2006/main">
  <authors>
    <author>作者</author>
  </authors>
  <commentList>
    <comment ref="L9" authorId="0" shapeId="0">
      <text>
        <r>
          <rPr>
            <b/>
            <sz val="9"/>
            <color indexed="81"/>
            <rFont val="宋体"/>
            <family val="3"/>
            <charset val="134"/>
          </rPr>
          <t>已仲裁，裁决未出，补提补偿金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22" authorId="0" shapeId="0">
      <text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宋体"/>
            <family val="3"/>
            <charset val="134"/>
          </rPr>
          <t>个月工资</t>
        </r>
      </text>
    </comment>
    <comment ref="L24" authorId="0" shapeId="0">
      <text>
        <r>
          <rPr>
            <sz val="9"/>
            <color indexed="81"/>
            <rFont val="宋体"/>
            <family val="3"/>
            <charset val="134"/>
          </rPr>
          <t>撤诉，计提补偿金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6" authorId="0" shapeId="0">
      <text>
        <r>
          <rPr>
            <sz val="9"/>
            <color indexed="81"/>
            <rFont val="宋体"/>
            <family val="3"/>
            <charset val="134"/>
          </rPr>
          <t>与公司签订协议书约定。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26" authorId="0" shapeId="0">
      <text>
        <r>
          <rPr>
            <sz val="9"/>
            <color indexed="81"/>
            <rFont val="宋体"/>
            <family val="3"/>
            <charset val="134"/>
          </rPr>
          <t>补偿金为56277，
2017.1月份工资11044.6计提到补偿金里</t>
        </r>
      </text>
    </comment>
    <comment ref="D28" authorId="0" shapeId="0">
      <text>
        <r>
          <rPr>
            <sz val="9"/>
            <color indexed="81"/>
            <rFont val="宋体"/>
            <family val="3"/>
            <charset val="134"/>
          </rPr>
          <t>签署协议书，离职时间</t>
        </r>
        <r>
          <rPr>
            <sz val="9"/>
            <color indexed="81"/>
            <rFont val="Tahoma"/>
            <family val="2"/>
          </rPr>
          <t xml:space="preserve">2016.12.31
</t>
        </r>
      </text>
    </comment>
    <comment ref="L28" authorId="0" shapeId="0">
      <text>
        <r>
          <rPr>
            <sz val="9"/>
            <color indexed="81"/>
            <rFont val="宋体"/>
            <family val="3"/>
            <charset val="134"/>
          </rPr>
          <t xml:space="preserve">根据协议补偿金+1个月的工资=223209+29763.5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32" authorId="0" shapeId="0">
      <text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宋体"/>
            <family val="3"/>
            <charset val="134"/>
          </rPr>
          <t>个月工资</t>
        </r>
      </text>
    </comment>
    <comment ref="G33" authorId="0" shapeId="0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宋体"/>
            <family val="3"/>
            <charset val="134"/>
          </rPr>
          <t>个月工资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60" authorId="0" shapeId="0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宋体"/>
            <family val="3"/>
            <charset val="134"/>
          </rPr>
          <t>个月工资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67" authorId="0" shapeId="0">
      <text>
        <r>
          <rPr>
            <sz val="9"/>
            <color indexed="81"/>
            <rFont val="宋体"/>
            <family val="3"/>
            <charset val="134"/>
          </rPr>
          <t>员工平均工资基数：</t>
        </r>
        <r>
          <rPr>
            <sz val="9"/>
            <color indexed="81"/>
            <rFont val="Tahoma"/>
            <family val="2"/>
          </rPr>
          <t xml:space="preserve">21258
</t>
        </r>
      </text>
    </comment>
    <comment ref="G69" authorId="0" shapeId="0">
      <text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宋体"/>
            <family val="3"/>
            <charset val="134"/>
          </rPr>
          <t>个月工资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87" authorId="0" shapeId="0">
      <text>
        <r>
          <rPr>
            <sz val="9"/>
            <color indexed="81"/>
            <rFont val="Tahoma"/>
            <family val="2"/>
          </rPr>
          <t>5</t>
        </r>
        <r>
          <rPr>
            <sz val="9"/>
            <color indexed="81"/>
            <rFont val="宋体"/>
            <family val="3"/>
            <charset val="134"/>
          </rPr>
          <t>个月工资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93" authorId="0" shapeId="0">
      <text>
        <r>
          <rPr>
            <sz val="9"/>
            <color indexed="81"/>
            <rFont val="宋体"/>
            <family val="3"/>
            <charset val="134"/>
          </rPr>
          <t>与公司签订协议书约定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93" authorId="0" shapeId="0">
      <text>
        <r>
          <rPr>
            <sz val="9"/>
            <color indexed="81"/>
            <rFont val="宋体"/>
            <family val="3"/>
            <charset val="134"/>
          </rPr>
          <t>补偿金包含奖金</t>
        </r>
        <r>
          <rPr>
            <sz val="9"/>
            <color indexed="81"/>
            <rFont val="Tahoma"/>
            <family val="2"/>
          </rPr>
          <t>33090</t>
        </r>
        <r>
          <rPr>
            <sz val="9"/>
            <color indexed="81"/>
            <rFont val="宋体"/>
            <family val="3"/>
            <charset val="134"/>
          </rPr>
          <t>元及</t>
        </r>
        <r>
          <rPr>
            <sz val="9"/>
            <color indexed="81"/>
            <rFont val="Tahoma"/>
            <family val="2"/>
          </rPr>
          <t>2017.1</t>
        </r>
        <r>
          <rPr>
            <sz val="9"/>
            <color indexed="81"/>
            <rFont val="宋体"/>
            <family val="3"/>
            <charset val="134"/>
          </rPr>
          <t>月工资。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96" authorId="0" shapeId="0">
      <text>
        <r>
          <rPr>
            <sz val="9"/>
            <color indexed="81"/>
            <rFont val="宋体"/>
            <family val="3"/>
            <charset val="134"/>
          </rPr>
          <t>此补偿金为奖金部分，劳动仲裁工资款项共计63000元。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99" authorId="0" shapeId="0">
      <text>
        <r>
          <rPr>
            <sz val="9"/>
            <color indexed="81"/>
            <rFont val="宋体"/>
            <family val="3"/>
            <charset val="134"/>
          </rPr>
          <t>代赵雅芳支付</t>
        </r>
        <r>
          <rPr>
            <sz val="9"/>
            <color indexed="81"/>
            <rFont val="Tahoma"/>
            <family val="2"/>
          </rPr>
          <t>2018.7</t>
        </r>
        <r>
          <rPr>
            <sz val="9"/>
            <color indexed="81"/>
            <rFont val="宋体"/>
            <family val="3"/>
            <charset val="134"/>
          </rPr>
          <t>月工资</t>
        </r>
        <r>
          <rPr>
            <sz val="9"/>
            <color indexed="81"/>
            <rFont val="Tahoma"/>
            <family val="2"/>
          </rPr>
          <t xml:space="preserve">6376.62
</t>
        </r>
      </text>
    </comment>
  </commentList>
</comments>
</file>

<file path=xl/comments3.xml><?xml version="1.0" encoding="utf-8"?>
<comments xmlns="http://schemas.openxmlformats.org/spreadsheetml/2006/main">
  <authors>
    <author>作者</author>
  </authors>
  <commentList>
    <comment ref="D10" authorId="0" shapeId="0">
      <text>
        <r>
          <rPr>
            <sz val="9"/>
            <color indexed="81"/>
            <rFont val="宋体"/>
            <family val="3"/>
            <charset val="134"/>
          </rPr>
          <t>于</t>
        </r>
        <r>
          <rPr>
            <sz val="9"/>
            <color indexed="81"/>
            <rFont val="Tahoma"/>
            <family val="2"/>
          </rPr>
          <t>2017</t>
        </r>
        <r>
          <rPr>
            <sz val="9"/>
            <color indexed="81"/>
            <rFont val="宋体"/>
            <family val="3"/>
            <charset val="134"/>
          </rPr>
          <t>年申请仲裁，裁决书未下达。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12" authorId="0" shapeId="0">
      <text>
        <r>
          <rPr>
            <sz val="9"/>
            <color indexed="81"/>
            <rFont val="宋体"/>
            <family val="3"/>
            <charset val="134"/>
          </rPr>
          <t>差额为公积金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13" authorId="0" shapeId="0">
      <text>
        <r>
          <rPr>
            <b/>
            <sz val="9"/>
            <color indexed="81"/>
            <rFont val="宋体"/>
            <family val="3"/>
            <charset val="134"/>
          </rPr>
          <t>差额为公积金</t>
        </r>
      </text>
    </comment>
    <comment ref="J14" authorId="0" shapeId="0">
      <text>
        <r>
          <rPr>
            <b/>
            <sz val="9"/>
            <color indexed="81"/>
            <rFont val="宋体"/>
            <family val="3"/>
            <charset val="134"/>
          </rPr>
          <t>差额为公积金</t>
        </r>
      </text>
    </comment>
    <comment ref="G16" authorId="0" shapeId="0">
      <text>
        <r>
          <rPr>
            <sz val="9"/>
            <color indexed="81"/>
            <rFont val="宋体"/>
            <family val="3"/>
            <charset val="134"/>
          </rPr>
          <t>补偿金为</t>
        </r>
        <r>
          <rPr>
            <sz val="9"/>
            <color indexed="81"/>
            <rFont val="Tahoma"/>
            <family val="2"/>
          </rPr>
          <t>56277</t>
        </r>
        <r>
          <rPr>
            <sz val="9"/>
            <color indexed="81"/>
            <rFont val="宋体"/>
            <family val="3"/>
            <charset val="134"/>
          </rPr>
          <t>，多给</t>
        </r>
        <r>
          <rPr>
            <sz val="9"/>
            <color indexed="81"/>
            <rFont val="Tahoma"/>
            <family val="2"/>
          </rPr>
          <t>2017.1</t>
        </r>
        <r>
          <rPr>
            <sz val="9"/>
            <color indexed="81"/>
            <rFont val="宋体"/>
            <family val="3"/>
            <charset val="134"/>
          </rPr>
          <t>月份工资</t>
        </r>
        <r>
          <rPr>
            <sz val="9"/>
            <color indexed="81"/>
            <rFont val="Tahoma"/>
            <family val="2"/>
          </rPr>
          <t>11044.6</t>
        </r>
        <r>
          <rPr>
            <sz val="9"/>
            <color indexed="81"/>
            <rFont val="宋体"/>
            <family val="3"/>
            <charset val="134"/>
          </rPr>
          <t>计提到补偿金里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G28" authorId="0" shapeId="0">
      <text>
        <r>
          <rPr>
            <sz val="9"/>
            <color indexed="81"/>
            <rFont val="宋体"/>
            <family val="3"/>
            <charset val="134"/>
          </rPr>
          <t>包含</t>
        </r>
        <r>
          <rPr>
            <sz val="9"/>
            <color indexed="81"/>
            <rFont val="Tahoma"/>
            <family val="2"/>
          </rPr>
          <t>2017.1</t>
        </r>
        <r>
          <rPr>
            <sz val="9"/>
            <color indexed="81"/>
            <rFont val="宋体"/>
            <family val="3"/>
            <charset val="134"/>
          </rPr>
          <t>月份工资和销售奖金</t>
        </r>
        <r>
          <rPr>
            <sz val="9"/>
            <color indexed="81"/>
            <rFont val="Tahoma"/>
            <family val="2"/>
          </rPr>
          <t xml:space="preserve">33090.
</t>
        </r>
      </text>
    </comment>
    <comment ref="J28" authorId="0" shapeId="0">
      <text>
        <r>
          <rPr>
            <sz val="9"/>
            <color indexed="81"/>
            <rFont val="宋体"/>
            <family val="3"/>
            <charset val="134"/>
          </rPr>
          <t>差额为公积金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<sst xmlns="http://schemas.openxmlformats.org/spreadsheetml/2006/main" count="1073" uniqueCount="409">
  <si>
    <t>序号</t>
  </si>
  <si>
    <t>职工姓名</t>
    <phoneticPr fontId="5" type="noConversion"/>
  </si>
  <si>
    <t>2017年度</t>
    <phoneticPr fontId="5" type="noConversion"/>
  </si>
  <si>
    <t>2018年1月-7月31日</t>
    <phoneticPr fontId="1" type="noConversion"/>
  </si>
  <si>
    <t>未付报销款</t>
    <phoneticPr fontId="5" type="noConversion"/>
  </si>
  <si>
    <t>职工债权合计</t>
    <phoneticPr fontId="1" type="noConversion"/>
  </si>
  <si>
    <t>案号/备注</t>
    <phoneticPr fontId="5" type="noConversion"/>
  </si>
  <si>
    <t>法院和诉讼阶段</t>
    <phoneticPr fontId="5" type="noConversion"/>
  </si>
  <si>
    <t>张艳红</t>
  </si>
  <si>
    <t>京朝劳人仲字2017第08123号</t>
    <phoneticPr fontId="5" type="noConversion"/>
  </si>
  <si>
    <t>执行</t>
    <phoneticPr fontId="5" type="noConversion"/>
  </si>
  <si>
    <t>周  琴</t>
  </si>
  <si>
    <t>京朝劳人仲字2017第07451号</t>
    <phoneticPr fontId="5" type="noConversion"/>
  </si>
  <si>
    <t>苑雅峰</t>
  </si>
  <si>
    <t>京朝劳人仲字2017第07448号</t>
    <phoneticPr fontId="5" type="noConversion"/>
  </si>
  <si>
    <t>张  瑶</t>
  </si>
  <si>
    <t>京朝劳人仲字2017第08125号</t>
    <phoneticPr fontId="5" type="noConversion"/>
  </si>
  <si>
    <t>张海虹</t>
  </si>
  <si>
    <t>京朝劳人仲字2017第07449号</t>
    <phoneticPr fontId="5" type="noConversion"/>
  </si>
  <si>
    <t>瓢金港</t>
  </si>
  <si>
    <t>京朝劳人仲字2017第09581号</t>
    <phoneticPr fontId="5" type="noConversion"/>
  </si>
  <si>
    <t>刘  静</t>
  </si>
  <si>
    <t>京朝劳人仲字2017第08124号</t>
    <phoneticPr fontId="5" type="noConversion"/>
  </si>
  <si>
    <t>苏建霞</t>
  </si>
  <si>
    <t>京朝劳人仲字2020第09201号</t>
    <phoneticPr fontId="5" type="noConversion"/>
  </si>
  <si>
    <t>李俊念</t>
  </si>
  <si>
    <t>京朝劳人仲字2017第07452号</t>
    <phoneticPr fontId="5" type="noConversion"/>
  </si>
  <si>
    <t>宋琳玲</t>
  </si>
  <si>
    <t>京朝劳人仲字2017第09200号</t>
    <phoneticPr fontId="5" type="noConversion"/>
  </si>
  <si>
    <t>郭雪梅</t>
  </si>
  <si>
    <t>京朝劳人仲字2017第07450号</t>
    <phoneticPr fontId="5" type="noConversion"/>
  </si>
  <si>
    <t>吕  娜</t>
  </si>
  <si>
    <t>京朝劳人仲字2017第04159号</t>
    <phoneticPr fontId="5" type="noConversion"/>
  </si>
  <si>
    <t>常建领</t>
  </si>
  <si>
    <t>京朝劳人仲字2017第04582号</t>
    <phoneticPr fontId="5" type="noConversion"/>
  </si>
  <si>
    <t>莫玉林</t>
  </si>
  <si>
    <t>京朝劳人仲字2017第04581号</t>
    <phoneticPr fontId="5" type="noConversion"/>
  </si>
  <si>
    <t>薛  杨</t>
  </si>
  <si>
    <t>京朝劳人仲字2017第04158号</t>
    <phoneticPr fontId="5" type="noConversion"/>
  </si>
  <si>
    <t>高  然</t>
  </si>
  <si>
    <t>京朝劳人仲字2017第04457号</t>
    <phoneticPr fontId="5" type="noConversion"/>
  </si>
  <si>
    <t>雷晓燕</t>
  </si>
  <si>
    <t>京朝劳人仲字2017第00550号</t>
    <phoneticPr fontId="5" type="noConversion"/>
  </si>
  <si>
    <t>邢立畔</t>
  </si>
  <si>
    <t>京朝劳人仲字2017第00551号</t>
    <phoneticPr fontId="5" type="noConversion"/>
  </si>
  <si>
    <t>张锦辉</t>
  </si>
  <si>
    <t>京朝劳人仲字2017第00553号</t>
    <phoneticPr fontId="5" type="noConversion"/>
  </si>
  <si>
    <t>冯  帆</t>
  </si>
  <si>
    <t>京朝劳人仲字2017第04157号</t>
    <phoneticPr fontId="5" type="noConversion"/>
  </si>
  <si>
    <t>陈爱云</t>
  </si>
  <si>
    <t>京朝劳人仲字2017第00556号</t>
    <phoneticPr fontId="5" type="noConversion"/>
  </si>
  <si>
    <t>余建英</t>
  </si>
  <si>
    <t>京朝劳人仲字2019第09202号</t>
    <phoneticPr fontId="5" type="noConversion"/>
  </si>
  <si>
    <t>孙斌</t>
  </si>
  <si>
    <t>京朝劳人仲字2018第09199号</t>
    <phoneticPr fontId="5" type="noConversion"/>
  </si>
  <si>
    <t>张国华</t>
  </si>
  <si>
    <t>京朝劳人仲字2017第01075号</t>
    <phoneticPr fontId="5" type="noConversion"/>
  </si>
  <si>
    <t>耿晓飞</t>
  </si>
  <si>
    <t>京朝劳人仲字2017第00552号</t>
    <phoneticPr fontId="5" type="noConversion"/>
  </si>
  <si>
    <t>安凤娥</t>
  </si>
  <si>
    <t>京朝劳人仲字2017第00549号</t>
    <phoneticPr fontId="5" type="noConversion"/>
  </si>
  <si>
    <t>张国霞</t>
  </si>
  <si>
    <t>京朝劳人仲字2017第00554号</t>
    <phoneticPr fontId="5" type="noConversion"/>
  </si>
  <si>
    <t>李芳</t>
  </si>
  <si>
    <t>京朝劳人仲字2017第00555号</t>
    <phoneticPr fontId="5" type="noConversion"/>
  </si>
  <si>
    <t>王昌芬</t>
  </si>
  <si>
    <t>京朝劳人仲字2017第01077号</t>
    <phoneticPr fontId="5" type="noConversion"/>
  </si>
  <si>
    <t>施彩艳</t>
  </si>
  <si>
    <t>京朝劳人仲字2017第01076号</t>
    <phoneticPr fontId="5" type="noConversion"/>
  </si>
  <si>
    <t>张敬</t>
  </si>
  <si>
    <t>京朝劳人仲字2017第10827号</t>
    <phoneticPr fontId="5" type="noConversion"/>
  </si>
  <si>
    <t>张海娟</t>
  </si>
  <si>
    <t>京朝劳人仲字2017第09039号</t>
    <phoneticPr fontId="5" type="noConversion"/>
  </si>
  <si>
    <t>胥克胜</t>
  </si>
  <si>
    <t>京朝劳人仲字2017第08680号</t>
    <phoneticPr fontId="5" type="noConversion"/>
  </si>
  <si>
    <t>欧阳可达</t>
  </si>
  <si>
    <t>穗劳人仲案2017第3560号</t>
    <phoneticPr fontId="5" type="noConversion"/>
  </si>
  <si>
    <t>调解</t>
    <phoneticPr fontId="5" type="noConversion"/>
  </si>
  <si>
    <t>郑双成</t>
  </si>
  <si>
    <t>京朝劳人仲字2017第08606号</t>
    <phoneticPr fontId="5" type="noConversion"/>
  </si>
  <si>
    <t>邹卫荣</t>
  </si>
  <si>
    <t>京朝劳人仲字2017第15365号</t>
    <phoneticPr fontId="5" type="noConversion"/>
  </si>
  <si>
    <t>孙少文</t>
  </si>
  <si>
    <t>京朝劳人仲字2017第05065号</t>
    <phoneticPr fontId="5" type="noConversion"/>
  </si>
  <si>
    <t>阳超波</t>
  </si>
  <si>
    <t>京朝劳人仲字2017第15324号</t>
    <phoneticPr fontId="5" type="noConversion"/>
  </si>
  <si>
    <t>王  彪</t>
  </si>
  <si>
    <t>京朝劳人仲字2017第08037号</t>
    <phoneticPr fontId="5" type="noConversion"/>
  </si>
  <si>
    <t>高  磊</t>
  </si>
  <si>
    <t>京朝劳调字2018第04984号</t>
    <phoneticPr fontId="5" type="noConversion"/>
  </si>
  <si>
    <t>吴姗姗</t>
  </si>
  <si>
    <t>京朝劳人仲字2017第05063号</t>
    <phoneticPr fontId="5" type="noConversion"/>
  </si>
  <si>
    <t>何  婷</t>
  </si>
  <si>
    <t>云劳人仲案字2017第467号</t>
    <phoneticPr fontId="5" type="noConversion"/>
  </si>
  <si>
    <t>尚保银</t>
    <phoneticPr fontId="5" type="noConversion"/>
  </si>
  <si>
    <t>京朝劳人仲字2018第01994号</t>
    <phoneticPr fontId="5" type="noConversion"/>
  </si>
  <si>
    <t>王金香</t>
  </si>
  <si>
    <t>京朝劳人仲字2017第00521号</t>
    <phoneticPr fontId="5" type="noConversion"/>
  </si>
  <si>
    <t>撤诉</t>
    <phoneticPr fontId="5" type="noConversion"/>
  </si>
  <si>
    <t>罗  芳</t>
  </si>
  <si>
    <t>京朝劳人仲字2017第04932号</t>
    <phoneticPr fontId="5" type="noConversion"/>
  </si>
  <si>
    <t>孙翠英</t>
  </si>
  <si>
    <t>京朝劳人仲字2017第08247号</t>
    <phoneticPr fontId="5" type="noConversion"/>
  </si>
  <si>
    <t>张  瑾</t>
  </si>
  <si>
    <t>京朝劳人仲字2017第12590号</t>
    <phoneticPr fontId="5" type="noConversion"/>
  </si>
  <si>
    <t>仲裁中</t>
    <phoneticPr fontId="5" type="noConversion"/>
  </si>
  <si>
    <t>吴  涛</t>
  </si>
  <si>
    <t>渝两江劳仲案字2018第7号</t>
    <phoneticPr fontId="5" type="noConversion"/>
  </si>
  <si>
    <t>裁决</t>
    <phoneticPr fontId="5" type="noConversion"/>
  </si>
  <si>
    <t>尹守专</t>
  </si>
  <si>
    <t>京朝劳人仲字2018第03565号</t>
    <phoneticPr fontId="5" type="noConversion"/>
  </si>
  <si>
    <t>滕征福</t>
  </si>
  <si>
    <t>京朝劳人仲字2018第04870号</t>
    <phoneticPr fontId="5" type="noConversion"/>
  </si>
  <si>
    <t>邢磊</t>
  </si>
  <si>
    <t>京朝劳人仲字2018第03834号</t>
    <phoneticPr fontId="5" type="noConversion"/>
  </si>
  <si>
    <t>田  飞</t>
  </si>
  <si>
    <t>留守人员</t>
    <phoneticPr fontId="1" type="noConversion"/>
  </si>
  <si>
    <t>张  强</t>
  </si>
  <si>
    <t>路慧锦</t>
  </si>
  <si>
    <t>徐云洁</t>
  </si>
  <si>
    <t>2016年底前已离职</t>
    <phoneticPr fontId="1" type="noConversion"/>
  </si>
  <si>
    <t>李亚莉</t>
  </si>
  <si>
    <t>柯文娟</t>
  </si>
  <si>
    <t>肖建佳</t>
  </si>
  <si>
    <t>任秀荣</t>
  </si>
  <si>
    <t>保洁</t>
    <phoneticPr fontId="1" type="noConversion"/>
  </si>
  <si>
    <t>赵永祥</t>
  </si>
  <si>
    <t>马红艳</t>
  </si>
  <si>
    <t>石天凤</t>
  </si>
  <si>
    <t>闫慧</t>
  </si>
  <si>
    <t>杜怀智</t>
  </si>
  <si>
    <t>刘  嘉</t>
  </si>
  <si>
    <t>周  晶</t>
  </si>
  <si>
    <t>马 艳</t>
  </si>
  <si>
    <t>2017京0105民初54546号</t>
    <phoneticPr fontId="5" type="noConversion"/>
  </si>
  <si>
    <t>汪义胜</t>
  </si>
  <si>
    <t>胡小为</t>
  </si>
  <si>
    <t>曾又权</t>
  </si>
  <si>
    <t>夏宏雷</t>
  </si>
  <si>
    <t>李永刚</t>
  </si>
  <si>
    <t>孙  健</t>
  </si>
  <si>
    <t>王杜雷</t>
  </si>
  <si>
    <t>赵晓蝶</t>
  </si>
  <si>
    <t>郭贝贝</t>
  </si>
  <si>
    <t>陈建坤</t>
  </si>
  <si>
    <t>余海春</t>
  </si>
  <si>
    <t>王建华</t>
  </si>
  <si>
    <t>关玉凤</t>
  </si>
  <si>
    <t>伏  云</t>
  </si>
  <si>
    <t>郭凤林</t>
  </si>
  <si>
    <t>吴  疆</t>
  </si>
  <si>
    <t>王海军</t>
  </si>
  <si>
    <t>杨丽燕</t>
  </si>
  <si>
    <t>赵丽茹</t>
  </si>
  <si>
    <t>梁玉姣</t>
  </si>
  <si>
    <t>（2017）京0105民初66402号</t>
    <phoneticPr fontId="5" type="noConversion"/>
  </si>
  <si>
    <t>庞荟</t>
  </si>
  <si>
    <t>徐明礼</t>
  </si>
  <si>
    <t>赵艳</t>
  </si>
  <si>
    <t>京朝劳人仲字2017第01932号</t>
    <phoneticPr fontId="5" type="noConversion"/>
  </si>
  <si>
    <t>赵建宇</t>
  </si>
  <si>
    <t>顾晓凡</t>
  </si>
  <si>
    <t>傅亲珍</t>
  </si>
  <si>
    <t>史庆</t>
  </si>
  <si>
    <t>孙凯华</t>
  </si>
  <si>
    <t>刘朝霞</t>
  </si>
  <si>
    <t>张爱荣</t>
    <phoneticPr fontId="5" type="noConversion"/>
  </si>
  <si>
    <t>厨师</t>
    <phoneticPr fontId="1" type="noConversion"/>
  </si>
  <si>
    <t>田卫</t>
    <phoneticPr fontId="5" type="noConversion"/>
  </si>
  <si>
    <t>杨朝生</t>
    <phoneticPr fontId="5" type="noConversion"/>
  </si>
  <si>
    <t>李蕊</t>
  </si>
  <si>
    <t>王丽华</t>
  </si>
  <si>
    <t>赵雅芳</t>
    <phoneticPr fontId="5" type="noConversion"/>
  </si>
  <si>
    <t>朱桦</t>
  </si>
  <si>
    <t>合计</t>
    <phoneticPr fontId="5" type="noConversion"/>
  </si>
  <si>
    <t>2015-2016年度</t>
    <phoneticPr fontId="5" type="noConversion"/>
  </si>
  <si>
    <t>入职时间</t>
    <phoneticPr fontId="5" type="noConversion"/>
  </si>
  <si>
    <t>小计</t>
    <phoneticPr fontId="5" type="noConversion"/>
  </si>
  <si>
    <t>未付工资</t>
    <phoneticPr fontId="1" type="noConversion"/>
  </si>
  <si>
    <t>未付生育津贴</t>
    <phoneticPr fontId="1" type="noConversion"/>
  </si>
  <si>
    <t>诉讼情况</t>
    <phoneticPr fontId="1" type="noConversion"/>
  </si>
  <si>
    <t>姓名</t>
  </si>
  <si>
    <t>2016公积金</t>
    <phoneticPr fontId="1" type="noConversion"/>
  </si>
  <si>
    <t>2017公积金</t>
    <phoneticPr fontId="1" type="noConversion"/>
  </si>
  <si>
    <t>2018公积金</t>
    <phoneticPr fontId="1" type="noConversion"/>
  </si>
  <si>
    <t>合计</t>
    <phoneticPr fontId="1" type="noConversion"/>
  </si>
  <si>
    <t>月基数</t>
  </si>
  <si>
    <t>月缴纳额</t>
  </si>
  <si>
    <t>欠缴月数</t>
  </si>
  <si>
    <t>欠缴公积金金额</t>
  </si>
  <si>
    <t>尚保银</t>
  </si>
  <si>
    <t>张爱荣</t>
  </si>
  <si>
    <t>外地已缴</t>
  </si>
  <si>
    <t>0</t>
  </si>
  <si>
    <t>杨朝生</t>
    <phoneticPr fontId="1" type="noConversion"/>
  </si>
  <si>
    <t>田卫</t>
    <phoneticPr fontId="1" type="noConversion"/>
  </si>
  <si>
    <t>赵雅芳</t>
    <phoneticPr fontId="1" type="noConversion"/>
  </si>
  <si>
    <t>公司总计</t>
  </si>
  <si>
    <t>补偿金</t>
    <phoneticPr fontId="1" type="noConversion"/>
  </si>
  <si>
    <t>情况说明</t>
    <phoneticPr fontId="1" type="noConversion"/>
  </si>
  <si>
    <t>公司财务账面记载金额</t>
    <phoneticPr fontId="1" type="noConversion"/>
  </si>
  <si>
    <t>劳动仲裁金额与公司财务账面记载差额</t>
    <phoneticPr fontId="1" type="noConversion"/>
  </si>
  <si>
    <t>2018.9.15日公示职工工资、报销款、补偿金合计金额</t>
    <phoneticPr fontId="1" type="noConversion"/>
  </si>
  <si>
    <t>是否仲裁</t>
    <phoneticPr fontId="1" type="noConversion"/>
  </si>
  <si>
    <t>是</t>
    <phoneticPr fontId="1" type="noConversion"/>
  </si>
  <si>
    <t>2017.1.31</t>
    <phoneticPr fontId="1" type="noConversion"/>
  </si>
  <si>
    <t>2016.12.31</t>
    <phoneticPr fontId="1" type="noConversion"/>
  </si>
  <si>
    <t>离职时间/解除劳动合同时间</t>
    <phoneticPr fontId="1" type="noConversion"/>
  </si>
  <si>
    <t>否</t>
    <phoneticPr fontId="1" type="noConversion"/>
  </si>
  <si>
    <t>张海虹</t>
    <phoneticPr fontId="1" type="noConversion"/>
  </si>
  <si>
    <t>张瑾</t>
    <phoneticPr fontId="1" type="noConversion"/>
  </si>
  <si>
    <t>备注</t>
    <phoneticPr fontId="1" type="noConversion"/>
  </si>
  <si>
    <t>吴涛</t>
    <phoneticPr fontId="1" type="noConversion"/>
  </si>
  <si>
    <t>未付报销款</t>
    <phoneticPr fontId="1" type="noConversion"/>
  </si>
  <si>
    <t>公示金额比公司财务账面记载金额多出数</t>
    <phoneticPr fontId="1" type="noConversion"/>
  </si>
  <si>
    <t>2017.2.17</t>
    <phoneticPr fontId="1" type="noConversion"/>
  </si>
  <si>
    <t>公示金额比公司账面多出数为32853（2017.1-3月工资），2018.7.26仲裁裁定公司应支付尹守专2016年工资58044.18，补偿金86133.36，实际劳动关系已于2016.12.31日解除，2017年尹守专并未回公司工作，所以公司不应另行支付2017.1-3月工资32853元，应按应按劳动裁定和账面记载金额为准。</t>
    <phoneticPr fontId="1" type="noConversion"/>
  </si>
  <si>
    <t>田飞</t>
    <phoneticPr fontId="1" type="noConversion"/>
  </si>
  <si>
    <t>未发工资</t>
    <phoneticPr fontId="1" type="noConversion"/>
  </si>
  <si>
    <t>路慧锦</t>
    <phoneticPr fontId="1" type="noConversion"/>
  </si>
  <si>
    <t>赵永祥</t>
    <phoneticPr fontId="1" type="noConversion"/>
  </si>
  <si>
    <t>2017.5.31</t>
    <phoneticPr fontId="1" type="noConversion"/>
  </si>
  <si>
    <t>2018.3.31</t>
    <phoneticPr fontId="1" type="noConversion"/>
  </si>
  <si>
    <t>马红艳</t>
    <phoneticPr fontId="1" type="noConversion"/>
  </si>
  <si>
    <t>2018.8.13</t>
    <phoneticPr fontId="1" type="noConversion"/>
  </si>
  <si>
    <t>石天凤</t>
    <phoneticPr fontId="1" type="noConversion"/>
  </si>
  <si>
    <t>赵晓蝶</t>
    <phoneticPr fontId="1" type="noConversion"/>
  </si>
  <si>
    <t>郭凤林</t>
    <phoneticPr fontId="1" type="noConversion"/>
  </si>
  <si>
    <t>王海军</t>
    <phoneticPr fontId="1" type="noConversion"/>
  </si>
  <si>
    <t>杨丽燕</t>
    <phoneticPr fontId="1" type="noConversion"/>
  </si>
  <si>
    <t>赵丽茹</t>
    <phoneticPr fontId="1" type="noConversion"/>
  </si>
  <si>
    <t>徐明礼</t>
    <phoneticPr fontId="1" type="noConversion"/>
  </si>
  <si>
    <t>肖健佳</t>
    <phoneticPr fontId="1" type="noConversion"/>
  </si>
  <si>
    <t>张洪刚</t>
    <phoneticPr fontId="1" type="noConversion"/>
  </si>
  <si>
    <t>王晓杰</t>
    <phoneticPr fontId="1" type="noConversion"/>
  </si>
  <si>
    <t>严律</t>
    <phoneticPr fontId="1" type="noConversion"/>
  </si>
  <si>
    <t>田杰漠</t>
    <phoneticPr fontId="1" type="noConversion"/>
  </si>
  <si>
    <t>张利平</t>
    <phoneticPr fontId="1" type="noConversion"/>
  </si>
  <si>
    <t>张强</t>
    <phoneticPr fontId="1" type="noConversion"/>
  </si>
  <si>
    <t>2016年底前已离职，2017年回公司工作3个月</t>
    <phoneticPr fontId="1" type="noConversion"/>
  </si>
  <si>
    <t>2016.12.31</t>
    <phoneticPr fontId="1" type="noConversion"/>
  </si>
  <si>
    <t>2018.8.13</t>
    <phoneticPr fontId="1" type="noConversion"/>
  </si>
  <si>
    <t>协议补偿金+1个月工资</t>
    <phoneticPr fontId="1" type="noConversion"/>
  </si>
  <si>
    <t>公示金额比公司账面多出数为51644.15,(主要为2017年4个月工资差额，公示的债权少报销款600.1元。由于公司2017年停产，杨丽燕2017年并没有回公司工作，,由于2017年尽调时给提供一次协助，公司同意支付1个月的工资报酬。</t>
    <phoneticPr fontId="1" type="noConversion"/>
  </si>
  <si>
    <t>公示金额比公司账面多出数为37275.3,(主要为2017年4个月工资差额。由于公司2017年停产，赵丽茹2017年并没有回公司工作，,由于2017年尽调时给提供一次协助，公司同意支付1个月的工资报酬。</t>
    <phoneticPr fontId="1" type="noConversion"/>
  </si>
  <si>
    <t>2017.3.1</t>
    <phoneticPr fontId="1" type="noConversion"/>
  </si>
  <si>
    <t>2017.6.1</t>
    <phoneticPr fontId="1" type="noConversion"/>
  </si>
  <si>
    <t>公司顾问，未与公司签订合同，不属于职工债权</t>
    <phoneticPr fontId="1" type="noConversion"/>
  </si>
  <si>
    <t>史庆</t>
    <phoneticPr fontId="1" type="noConversion"/>
  </si>
  <si>
    <t>公示示金额比公司账面多出数为11564(主要为2017年1个月工资差额。由于由于史庆在2017年尽调时给提供协助，公司同意支付1个月的工资报酬。</t>
    <phoneticPr fontId="1" type="noConversion"/>
  </si>
  <si>
    <t>万瑞飞鸿（北京）医疗器材有限公司关于9月15日公示职工债权异议情况说明</t>
    <phoneticPr fontId="1" type="noConversion"/>
  </si>
  <si>
    <t>附表1</t>
    <phoneticPr fontId="1" type="noConversion"/>
  </si>
  <si>
    <t>附表2</t>
    <phoneticPr fontId="1" type="noConversion"/>
  </si>
  <si>
    <t>万瑞飞鸿（北京）医疗器材有限公司截止2018年8月13日职工债权明细表</t>
    <phoneticPr fontId="5" type="noConversion"/>
  </si>
  <si>
    <t>万瑞飞鸿（北京）医疗器材有限公司公积金补提明细表</t>
    <phoneticPr fontId="1" type="noConversion"/>
  </si>
  <si>
    <t>附表3</t>
    <phoneticPr fontId="1" type="noConversion"/>
  </si>
  <si>
    <t>补偿金</t>
    <phoneticPr fontId="5" type="noConversion"/>
  </si>
  <si>
    <t>公积金</t>
    <phoneticPr fontId="1" type="noConversion"/>
  </si>
  <si>
    <t>2005.6.8</t>
    <phoneticPr fontId="1" type="noConversion"/>
  </si>
  <si>
    <t>2007.9.1</t>
    <phoneticPr fontId="1" type="noConversion"/>
  </si>
  <si>
    <t>2012.4.5</t>
    <phoneticPr fontId="1" type="noConversion"/>
  </si>
  <si>
    <t>2015.1.12</t>
    <phoneticPr fontId="1" type="noConversion"/>
  </si>
  <si>
    <t>2010.3.8</t>
    <phoneticPr fontId="1" type="noConversion"/>
  </si>
  <si>
    <t>2011.11.16</t>
    <phoneticPr fontId="1" type="noConversion"/>
  </si>
  <si>
    <t>2012.9.13</t>
    <phoneticPr fontId="1" type="noConversion"/>
  </si>
  <si>
    <t>2016.8.30</t>
    <phoneticPr fontId="1" type="noConversion"/>
  </si>
  <si>
    <t>2015.3.30</t>
    <phoneticPr fontId="1" type="noConversion"/>
  </si>
  <si>
    <t>2016.10.31</t>
    <phoneticPr fontId="1" type="noConversion"/>
  </si>
  <si>
    <t>2015.4.13</t>
    <phoneticPr fontId="1" type="noConversion"/>
  </si>
  <si>
    <t>2015.8.27</t>
    <phoneticPr fontId="1" type="noConversion"/>
  </si>
  <si>
    <t>2016.8.12</t>
    <phoneticPr fontId="1" type="noConversion"/>
  </si>
  <si>
    <t>2012.3.13</t>
    <phoneticPr fontId="1" type="noConversion"/>
  </si>
  <si>
    <t>2013.3.18</t>
    <phoneticPr fontId="1" type="noConversion"/>
  </si>
  <si>
    <t>2016.3.21</t>
    <phoneticPr fontId="1" type="noConversion"/>
  </si>
  <si>
    <t>2016.5.5</t>
    <phoneticPr fontId="1" type="noConversion"/>
  </si>
  <si>
    <t>2014.4.1</t>
    <phoneticPr fontId="1" type="noConversion"/>
  </si>
  <si>
    <t>2012.10.15</t>
    <phoneticPr fontId="1" type="noConversion"/>
  </si>
  <si>
    <t>2016.4.25</t>
    <phoneticPr fontId="1" type="noConversion"/>
  </si>
  <si>
    <t>2015.3.27</t>
    <phoneticPr fontId="1" type="noConversion"/>
  </si>
  <si>
    <t>2015.4.1</t>
    <phoneticPr fontId="1" type="noConversion"/>
  </si>
  <si>
    <t>2012.12.18</t>
    <phoneticPr fontId="1" type="noConversion"/>
  </si>
  <si>
    <t>2014.3.28</t>
    <phoneticPr fontId="1" type="noConversion"/>
  </si>
  <si>
    <t>2006.9.1</t>
    <phoneticPr fontId="1" type="noConversion"/>
  </si>
  <si>
    <t>2008.2.25</t>
    <phoneticPr fontId="1" type="noConversion"/>
  </si>
  <si>
    <t>2011.1</t>
    <phoneticPr fontId="1" type="noConversion"/>
  </si>
  <si>
    <t>2008.10</t>
    <phoneticPr fontId="1" type="noConversion"/>
  </si>
  <si>
    <t>2011.10.12</t>
    <phoneticPr fontId="1" type="noConversion"/>
  </si>
  <si>
    <t>2013.3.4</t>
    <phoneticPr fontId="1" type="noConversion"/>
  </si>
  <si>
    <t>2014.6.23</t>
    <phoneticPr fontId="1" type="noConversion"/>
  </si>
  <si>
    <t>2012.2.20</t>
    <phoneticPr fontId="1" type="noConversion"/>
  </si>
  <si>
    <t>2016.6.12</t>
    <phoneticPr fontId="1" type="noConversion"/>
  </si>
  <si>
    <t>2011.9.6</t>
    <phoneticPr fontId="1" type="noConversion"/>
  </si>
  <si>
    <t>2016.6.3</t>
    <phoneticPr fontId="1" type="noConversion"/>
  </si>
  <si>
    <t>2014.7.28</t>
    <phoneticPr fontId="1" type="noConversion"/>
  </si>
  <si>
    <t>2016.3.24</t>
    <phoneticPr fontId="1" type="noConversion"/>
  </si>
  <si>
    <t>2016.2.22</t>
    <phoneticPr fontId="1" type="noConversion"/>
  </si>
  <si>
    <t>2010.10</t>
    <phoneticPr fontId="1" type="noConversion"/>
  </si>
  <si>
    <t>2012.4.17</t>
    <phoneticPr fontId="1" type="noConversion"/>
  </si>
  <si>
    <t>2008.11</t>
    <phoneticPr fontId="1" type="noConversion"/>
  </si>
  <si>
    <t>2016.8.31</t>
    <phoneticPr fontId="1" type="noConversion"/>
  </si>
  <si>
    <t>2009.11.2</t>
    <phoneticPr fontId="1" type="noConversion"/>
  </si>
  <si>
    <t>2016.9.30</t>
    <phoneticPr fontId="1" type="noConversion"/>
  </si>
  <si>
    <t>2011.5.1</t>
    <phoneticPr fontId="1" type="noConversion"/>
  </si>
  <si>
    <t>2016.6.1</t>
    <phoneticPr fontId="1" type="noConversion"/>
  </si>
  <si>
    <t>2011.9.20</t>
    <phoneticPr fontId="1" type="noConversion"/>
  </si>
  <si>
    <t>2011.9.22</t>
    <phoneticPr fontId="1" type="noConversion"/>
  </si>
  <si>
    <t>2012.11.15</t>
    <phoneticPr fontId="1" type="noConversion"/>
  </si>
  <si>
    <t>2014.3.17</t>
    <phoneticPr fontId="1" type="noConversion"/>
  </si>
  <si>
    <t>2014.4.24</t>
    <phoneticPr fontId="1" type="noConversion"/>
  </si>
  <si>
    <t>2015.3.16</t>
    <phoneticPr fontId="1" type="noConversion"/>
  </si>
  <si>
    <t>2015.3.18</t>
    <phoneticPr fontId="1" type="noConversion"/>
  </si>
  <si>
    <t>2015.12.1</t>
    <phoneticPr fontId="1" type="noConversion"/>
  </si>
  <si>
    <t>2012.7.5</t>
    <phoneticPr fontId="1" type="noConversion"/>
  </si>
  <si>
    <t>2016.7.5</t>
    <phoneticPr fontId="1" type="noConversion"/>
  </si>
  <si>
    <t>2016.3.16</t>
    <phoneticPr fontId="1" type="noConversion"/>
  </si>
  <si>
    <t>2016.5.23</t>
    <phoneticPr fontId="1" type="noConversion"/>
  </si>
  <si>
    <t>2016.3.18</t>
    <phoneticPr fontId="1" type="noConversion"/>
  </si>
  <si>
    <t>2012.8.16</t>
    <phoneticPr fontId="1" type="noConversion"/>
  </si>
  <si>
    <t>2016.4.30</t>
    <phoneticPr fontId="1" type="noConversion"/>
  </si>
  <si>
    <t>2013.5.6</t>
    <phoneticPr fontId="1" type="noConversion"/>
  </si>
  <si>
    <t>2016.5.11</t>
    <phoneticPr fontId="1" type="noConversion"/>
  </si>
  <si>
    <t>2015.9.21</t>
    <phoneticPr fontId="1" type="noConversion"/>
  </si>
  <si>
    <t>2015.1.1</t>
    <phoneticPr fontId="1" type="noConversion"/>
  </si>
  <si>
    <t>2015.4.29</t>
    <phoneticPr fontId="1" type="noConversion"/>
  </si>
  <si>
    <t>2016.2.17</t>
    <phoneticPr fontId="1" type="noConversion"/>
  </si>
  <si>
    <t>2009.6.29</t>
    <phoneticPr fontId="1" type="noConversion"/>
  </si>
  <si>
    <t>2016.1.4</t>
    <phoneticPr fontId="1" type="noConversion"/>
  </si>
  <si>
    <t>2016.3.21</t>
    <phoneticPr fontId="1" type="noConversion"/>
  </si>
  <si>
    <t>2015.8.25</t>
    <phoneticPr fontId="1" type="noConversion"/>
  </si>
  <si>
    <t>2014.2.17</t>
    <phoneticPr fontId="1" type="noConversion"/>
  </si>
  <si>
    <t>2015.5.14</t>
    <phoneticPr fontId="1" type="noConversion"/>
  </si>
  <si>
    <t>2016.7.1</t>
    <phoneticPr fontId="1" type="noConversion"/>
  </si>
  <si>
    <t>2015.6.1</t>
    <phoneticPr fontId="1" type="noConversion"/>
  </si>
  <si>
    <t>2015.9.15</t>
    <phoneticPr fontId="1" type="noConversion"/>
  </si>
  <si>
    <t>2016.4.30</t>
    <phoneticPr fontId="1" type="noConversion"/>
  </si>
  <si>
    <t>2015.8.1</t>
    <phoneticPr fontId="1" type="noConversion"/>
  </si>
  <si>
    <t>2016.5.10</t>
    <phoneticPr fontId="1" type="noConversion"/>
  </si>
  <si>
    <t>2016.3.1</t>
    <phoneticPr fontId="1" type="noConversion"/>
  </si>
  <si>
    <t>2015.7.6</t>
    <phoneticPr fontId="1" type="noConversion"/>
  </si>
  <si>
    <t>2013.2.25</t>
    <phoneticPr fontId="1" type="noConversion"/>
  </si>
  <si>
    <t>2016.11.30</t>
    <phoneticPr fontId="1" type="noConversion"/>
  </si>
  <si>
    <t>2016.3.14</t>
    <phoneticPr fontId="1" type="noConversion"/>
  </si>
  <si>
    <t>2016.4.16</t>
    <phoneticPr fontId="1" type="noConversion"/>
  </si>
  <si>
    <t>2013.7.15</t>
    <phoneticPr fontId="1" type="noConversion"/>
  </si>
  <si>
    <t>2015.6.23</t>
    <phoneticPr fontId="1" type="noConversion"/>
  </si>
  <si>
    <t>2015.1.4</t>
    <phoneticPr fontId="1" type="noConversion"/>
  </si>
  <si>
    <t>2016.11.18</t>
    <phoneticPr fontId="1" type="noConversion"/>
  </si>
  <si>
    <t>2013.6.1</t>
    <phoneticPr fontId="1" type="noConversion"/>
  </si>
  <si>
    <t>2013.6.19</t>
    <phoneticPr fontId="1" type="noConversion"/>
  </si>
  <si>
    <t>2014.5.20</t>
    <phoneticPr fontId="1" type="noConversion"/>
  </si>
  <si>
    <t>2015.10.12</t>
    <phoneticPr fontId="1" type="noConversion"/>
  </si>
  <si>
    <t>2013.3.1</t>
    <phoneticPr fontId="1" type="noConversion"/>
  </si>
  <si>
    <t>2014.6.1</t>
    <phoneticPr fontId="1" type="noConversion"/>
  </si>
  <si>
    <t>2012.11.12</t>
    <phoneticPr fontId="1" type="noConversion"/>
  </si>
  <si>
    <t>2014.1.1</t>
    <phoneticPr fontId="1" type="noConversion"/>
  </si>
  <si>
    <t>2015.8.10</t>
    <phoneticPr fontId="1" type="noConversion"/>
  </si>
  <si>
    <t>2016.3.18</t>
    <phoneticPr fontId="1" type="noConversion"/>
  </si>
  <si>
    <t>2013.4.5</t>
    <phoneticPr fontId="1" type="noConversion"/>
  </si>
  <si>
    <t>2016.9.20</t>
    <phoneticPr fontId="1" type="noConversion"/>
  </si>
  <si>
    <t>2015.3.5</t>
    <phoneticPr fontId="1" type="noConversion"/>
  </si>
  <si>
    <t>2016.6.7</t>
    <phoneticPr fontId="1" type="noConversion"/>
  </si>
  <si>
    <t>2007.8.7</t>
    <phoneticPr fontId="1" type="noConversion"/>
  </si>
  <si>
    <t>2013.9.2</t>
    <phoneticPr fontId="1" type="noConversion"/>
  </si>
  <si>
    <t>2015.7.27</t>
    <phoneticPr fontId="1" type="noConversion"/>
  </si>
  <si>
    <t>2014.4.15</t>
    <phoneticPr fontId="1" type="noConversion"/>
  </si>
  <si>
    <t>2015.4.30</t>
    <phoneticPr fontId="1" type="noConversion"/>
  </si>
  <si>
    <t>2016.3.2</t>
    <phoneticPr fontId="1" type="noConversion"/>
  </si>
  <si>
    <t>2015.4.13</t>
    <phoneticPr fontId="1" type="noConversion"/>
  </si>
  <si>
    <t>2016.2.29</t>
    <phoneticPr fontId="1" type="noConversion"/>
  </si>
  <si>
    <t>2015.12.31</t>
    <phoneticPr fontId="1" type="noConversion"/>
  </si>
  <si>
    <t>2016.1.31</t>
    <phoneticPr fontId="1" type="noConversion"/>
  </si>
  <si>
    <t>2017.3.1</t>
    <phoneticPr fontId="1" type="noConversion"/>
  </si>
  <si>
    <t>2017.6.1</t>
    <phoneticPr fontId="1" type="noConversion"/>
  </si>
  <si>
    <t>工龄/年</t>
    <phoneticPr fontId="1" type="noConversion"/>
  </si>
  <si>
    <t>劳动仲裁金额合计</t>
    <phoneticPr fontId="1" type="noConversion"/>
  </si>
  <si>
    <t>原公司顾问，未与公司签订合同，不属于职工债权</t>
    <phoneticPr fontId="1" type="noConversion"/>
  </si>
  <si>
    <t>2018.9.15职工债权公示</t>
    <phoneticPr fontId="1" type="noConversion"/>
  </si>
  <si>
    <t>万瑞飞鸿（北京）医疗器材有限公司截止2018年8月13日职工债权明细表
与2018年9月15日公示校对表</t>
    <phoneticPr fontId="5" type="noConversion"/>
  </si>
  <si>
    <t>差额       （公示债权-职工债权）</t>
    <phoneticPr fontId="1" type="noConversion"/>
  </si>
  <si>
    <t>见后附说明</t>
    <phoneticPr fontId="1" type="noConversion"/>
  </si>
  <si>
    <t>公积金</t>
    <phoneticPr fontId="1" type="noConversion"/>
  </si>
  <si>
    <t>2018.9.15公示职工债权合计</t>
    <phoneticPr fontId="1" type="noConversion"/>
  </si>
  <si>
    <t>公示金额比公司账面多出数为119162.2（差额为2017.1-12月工资、公积金、补偿金），张瑾于2017年申请仲裁，但裁定一直未出，2017年1-12月张瑾并未回公司工作，所以公司不应支付2017年1-12月工资、公积金等。</t>
    <phoneticPr fontId="1" type="noConversion"/>
  </si>
  <si>
    <t>公示金额比公司账面多出数为339462（主要差额为2017-2018.8月工资、公积金、补偿金），在2017年由于步长制药要进行财务尽调，路慧锦于2017.5月底-2017.9月初期间间隔性回公司协助尽调工作，回公司配合财务尽调工作报酬，公司于2017年支付了相应报酬共计90917.25元，后续路慧锦也没有在公司工作，公司不应再另行支付2017.1-2018.8月工资等，应按账面记载金额为准。</t>
    <phoneticPr fontId="1" type="noConversion"/>
  </si>
  <si>
    <t>公示金额比公司账面多出数为128972.7（主要差额为2017-2018.8月工资、公积金、补偿金），周琴于2017.7.24在法院与公司达成仲裁调解，公司一次性支付周琴工资和补偿金共计164349.30元，双方劳动关系于2016.12.31日解除。在2017年由于步长制药要进行财务尽调，周琴于2017.5月底-2017.9月初期间间隔性回公司协助尽调工作，回公司配合财务尽调工作报酬，公司于2017年支付了相应报酬共计68639.6元，后续周琴也没有在公司工作，公司不应再另行支付2017.1-2018.8月工资等，应按劳动裁定和账面记载金额为准。</t>
    <phoneticPr fontId="1" type="noConversion"/>
  </si>
  <si>
    <t>公示金额比公司账面多出数为20474.88（2017.1-3月工资、公积金），张海虹于2017.7.24在法院与公司达成仲裁调解，公司一次性支付张海虹工资和补偿金共计92632.52元，双方劳动关系于2016.12.31日解除。2017年张海虹并未回公司继续工作，所以公司不应支付2017年1-3月工资、公积金，应按劳动裁定和账面记载金额为准。</t>
    <phoneticPr fontId="1" type="noConversion"/>
  </si>
  <si>
    <t>公示金额比公司账面多出数为37894.6（2017.1-3月工资、公积金），张艳红于2017.4.5日申请仲裁，并提供了与万瑞飞鸿签订的解除劳动协议书，约定与2017年1月31日解除劳动关系，劳动裁定书中应付工资总额为111095.75（包含2017.1月工资），后续张艳红并未回公司继续工作，劳动关系于2017.1.31日终止。公司不应再另行支付2017.1-3月工资、公积金，应按劳动裁定和账面记载金额为准。</t>
    <phoneticPr fontId="1" type="noConversion"/>
  </si>
  <si>
    <t>公示金额比公司账面少50640，（主要差额为2017.3-5月工资），2017年3-5月，肖健佳回公司工作三个月的劳动报酬。</t>
    <phoneticPr fontId="1" type="noConversion"/>
  </si>
  <si>
    <t>公示金额比公司账面多出数为332865.05，王海军于2017.2月与公司签订协议书，约定双方劳动合同于2016.12.31日解除，协议上的工资已多支付1个月工资（2017.1），账面的工资、补偿金、报销与协议书记载一致，2017年王海军并没有回公司工作，公司不认可再支付2017.1-5月工资、公积金、补偿金。</t>
    <phoneticPr fontId="1" type="noConversion"/>
  </si>
  <si>
    <t>公示金额比公司账面少239218.80元，主要为2017-2018年工资、补偿金、公积金差额，应以账面数据为准。</t>
    <phoneticPr fontId="1" type="noConversion"/>
  </si>
  <si>
    <t>公示金额比公司账面多出数为326022.25，赵永祥实际于2017.5.31日离开公司，和公司解除劳动关系，公司向其出具了欠薪证明，欠工资合计为2487746.5，赵永祥也认可该数据，所以应以公司账面为准工资、公积金、补偿金为准。</t>
    <phoneticPr fontId="1" type="noConversion"/>
  </si>
  <si>
    <t>公示金额比公司账面少为303915.8，马红艳实际于2018.3.31日离职，公示金额工资、公积金部分少计提，所以应以公司账面为准。</t>
    <phoneticPr fontId="1" type="noConversion"/>
  </si>
  <si>
    <t>公示金额比公司账面多出数为175724（主要差额为2017.1-12月工资、公积金、补偿金及2016年奖金部分），2017年公司没有开展销售业务，石天凤并没有回公司工作,由于2017年尽调时给提供一次协助，公司同意支付1个月的工资报酬，关于2016年销售奖金，公司目前不认可，需要销售人员提供证据。</t>
    <phoneticPr fontId="1" type="noConversion"/>
  </si>
  <si>
    <t>公示金额比公司账面多出数为340824.75（主要差额为2017.1-5月工资、公积金、补偿金及2016年销售奖金），2017年公司没有开展销售业务，赵晓蝶并没有回公司工作，公司不认可支付2017.1-5月工资。关于2016年销售奖金，公司目前不认可，需要销售人员提供证据。</t>
    <phoneticPr fontId="1" type="noConversion"/>
  </si>
  <si>
    <t>公示金额比公司账面多出数为95982.25（2017.1-5月工资、公积金），2018.3月仲裁裁定书裁定公司应付吴涛工资、报销、补偿金、销售提成等共计319594.74元，其中应付工资153365.34（包含2017.1月工资），2017.2.17日公司与吴涛签订解除劳动关系协议书，劳动关系已终止。后续吴涛也没有回公司工作，所以公司不应再另行支付2017.1-207.5月工资共计95982.25元，应按劳动裁定和账面记载金额为准。</t>
    <phoneticPr fontId="1" type="noConversion"/>
  </si>
  <si>
    <t>公示金额比公司账面少1874002.17元，主要为2017-2018年工资、公积金、补偿金，及帮公司代垫支付的费用报销款，应以账面数据为准。</t>
    <phoneticPr fontId="1" type="noConversion"/>
  </si>
  <si>
    <t>公示金额比账面多出149410.63，主要为未发工资计算错误及补偿金漏记，应以账面数据为准。</t>
    <phoneticPr fontId="1" type="noConversion"/>
  </si>
  <si>
    <t>公示金额比账面多出21004.2，主要为未发工资计算错误及补偿金漏记，应以账面数据为准。</t>
    <phoneticPr fontId="1" type="noConversion"/>
  </si>
  <si>
    <t>公示金额为0，主要为2017-2018年工资、补偿金，应以账面数据为准。</t>
    <phoneticPr fontId="1" type="noConversion"/>
  </si>
  <si>
    <t>公示金额为0，主要为2017-2018年工资、公积金、补偿金和报销款，应以账面数据为准。</t>
    <phoneticPr fontId="1" type="noConversion"/>
  </si>
  <si>
    <t>原公示表遗漏报销款，以账面为准</t>
    <phoneticPr fontId="1" type="noConversion"/>
  </si>
  <si>
    <t>原公示表多记</t>
    <phoneticPr fontId="1" type="noConversion"/>
  </si>
  <si>
    <t>销售奖金差额，需提供证据</t>
    <phoneticPr fontId="1" type="noConversion"/>
  </si>
  <si>
    <t>工资未按税后计提，计算错误，销售奖金差额，需提供证据</t>
    <phoneticPr fontId="1" type="noConversion"/>
  </si>
  <si>
    <t>原公示表漏记报销款，销售奖金差额需提供证据</t>
    <phoneticPr fontId="1" type="noConversion"/>
  </si>
  <si>
    <t>原公示多计提销售奖金，奖金劳动仲裁已包含</t>
    <phoneticPr fontId="1" type="noConversion"/>
  </si>
  <si>
    <t>原公示表漏记报销款</t>
    <phoneticPr fontId="1" type="noConversion"/>
  </si>
  <si>
    <t>原公示表漏记公积金、补偿金</t>
    <phoneticPr fontId="1" type="noConversion"/>
  </si>
  <si>
    <t>其他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</si>
</sst>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_(* #,##0.00_);_(* \(#,##0.00\);_(* &quot;-&quot;??_);_(@_)"/>
    <numFmt numFmtId="177" formatCode="_ * #,##0_ ;_ * \-#,##0_ ;_ * &quot;-&quot;??_ ;_ @_ "/>
    <numFmt numFmtId="178" formatCode="0_);[Red]\(0\)"/>
    <numFmt numFmtId="179" formatCode="#,##0.00_ "/>
  </numFmts>
  <fonts count="2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SimSun"/>
      <charset val="134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b/>
      <sz val="9"/>
      <color indexed="81"/>
      <name val="Tahoma"/>
      <family val="2"/>
    </font>
    <font>
      <sz val="12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indexed="9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176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77" fontId="14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21" fillId="9" borderId="0">
      <alignment horizontal="left" vertical="center"/>
    </xf>
  </cellStyleXfs>
  <cellXfs count="133">
    <xf numFmtId="0" fontId="0" fillId="0" borderId="0" xfId="0">
      <alignment vertical="center"/>
    </xf>
    <xf numFmtId="0" fontId="4" fillId="3" borderId="0" xfId="0" applyFont="1" applyFill="1" applyBorder="1" applyAlignment="1">
      <alignment vertical="center"/>
    </xf>
    <xf numFmtId="0" fontId="6" fillId="3" borderId="2" xfId="2" applyNumberFormat="1" applyFont="1" applyFill="1" applyBorder="1" applyAlignment="1">
      <alignment vertical="center" wrapText="1"/>
    </xf>
    <xf numFmtId="0" fontId="6" fillId="3" borderId="2" xfId="2" applyFont="1" applyFill="1" applyBorder="1">
      <alignment vertical="center"/>
    </xf>
    <xf numFmtId="0" fontId="6" fillId="3" borderId="2" xfId="2" applyFont="1" applyFill="1" applyBorder="1" applyAlignment="1">
      <alignment horizontal="center" vertical="center"/>
    </xf>
    <xf numFmtId="0" fontId="6" fillId="3" borderId="2" xfId="2" applyNumberFormat="1" applyFont="1" applyFill="1" applyBorder="1" applyAlignment="1">
      <alignment horizontal="center" vertical="center" wrapText="1"/>
    </xf>
    <xf numFmtId="0" fontId="8" fillId="3" borderId="2" xfId="2" applyFont="1" applyFill="1" applyBorder="1">
      <alignment vertical="center"/>
    </xf>
    <xf numFmtId="49" fontId="8" fillId="3" borderId="2" xfId="2" applyNumberFormat="1" applyFont="1" applyFill="1" applyBorder="1" applyAlignment="1">
      <alignment vertical="center" wrapText="1"/>
    </xf>
    <xf numFmtId="176" fontId="8" fillId="3" borderId="2" xfId="2" applyNumberFormat="1" applyFont="1" applyFill="1" applyBorder="1" applyAlignment="1">
      <alignment vertical="center" wrapText="1"/>
    </xf>
    <xf numFmtId="0" fontId="6" fillId="3" borderId="2" xfId="2" applyFont="1" applyFill="1" applyBorder="1" applyAlignment="1">
      <alignment vertical="center" wrapText="1"/>
    </xf>
    <xf numFmtId="177" fontId="6" fillId="3" borderId="2" xfId="2" applyNumberFormat="1" applyFont="1" applyFill="1" applyBorder="1" applyAlignment="1" applyProtection="1">
      <alignment horizontal="center" vertical="center" wrapText="1"/>
    </xf>
    <xf numFmtId="176" fontId="13" fillId="3" borderId="2" xfId="2" applyNumberFormat="1" applyFont="1" applyFill="1" applyBorder="1" applyAlignment="1" applyProtection="1">
      <alignment horizontal="center" vertical="center" wrapText="1"/>
    </xf>
    <xf numFmtId="0" fontId="15" fillId="0" borderId="0" xfId="0" applyFont="1">
      <alignment vertical="center"/>
    </xf>
    <xf numFmtId="177" fontId="17" fillId="6" borderId="2" xfId="1" applyNumberFormat="1" applyFont="1" applyFill="1" applyBorder="1" applyAlignment="1">
      <alignment horizontal="center" vertical="center"/>
    </xf>
    <xf numFmtId="49" fontId="17" fillId="5" borderId="2" xfId="0" applyNumberFormat="1" applyFont="1" applyFill="1" applyBorder="1" applyAlignment="1">
      <alignment horizontal="center" vertical="center"/>
    </xf>
    <xf numFmtId="0" fontId="15" fillId="0" borderId="2" xfId="0" applyFont="1" applyBorder="1">
      <alignment vertical="center"/>
    </xf>
    <xf numFmtId="177" fontId="6" fillId="0" borderId="2" xfId="3" applyNumberFormat="1" applyFont="1" applyBorder="1" applyAlignment="1">
      <alignment horizontal="center" vertical="center"/>
    </xf>
    <xf numFmtId="49" fontId="15" fillId="0" borderId="0" xfId="0" applyNumberFormat="1" applyFont="1">
      <alignment vertical="center"/>
    </xf>
    <xf numFmtId="49" fontId="17" fillId="3" borderId="2" xfId="1" applyNumberFormat="1" applyFont="1" applyFill="1" applyBorder="1" applyAlignment="1">
      <alignment horizontal="center" vertical="center"/>
    </xf>
    <xf numFmtId="177" fontId="17" fillId="3" borderId="2" xfId="1" applyNumberFormat="1" applyFont="1" applyFill="1" applyBorder="1" applyAlignment="1">
      <alignment horizontal="right" vertical="center"/>
    </xf>
    <xf numFmtId="177" fontId="19" fillId="8" borderId="2" xfId="1" applyNumberFormat="1" applyFont="1" applyFill="1" applyBorder="1" applyAlignment="1">
      <alignment horizontal="center" vertical="center"/>
    </xf>
    <xf numFmtId="176" fontId="15" fillId="0" borderId="0" xfId="0" applyNumberFormat="1" applyFont="1">
      <alignment vertical="center"/>
    </xf>
    <xf numFmtId="0" fontId="0" fillId="3" borderId="0" xfId="0" applyFill="1" applyAlignment="1">
      <alignment vertical="center"/>
    </xf>
    <xf numFmtId="176" fontId="0" fillId="3" borderId="0" xfId="0" applyNumberFormat="1" applyFill="1" applyAlignment="1">
      <alignment vertical="center"/>
    </xf>
    <xf numFmtId="0" fontId="6" fillId="3" borderId="2" xfId="2" applyFont="1" applyFill="1" applyBorder="1" applyAlignment="1" applyProtection="1">
      <alignment vertical="center"/>
    </xf>
    <xf numFmtId="0" fontId="6" fillId="3" borderId="0" xfId="0" applyFont="1" applyFill="1" applyAlignment="1">
      <alignment vertical="center"/>
    </xf>
    <xf numFmtId="49" fontId="6" fillId="3" borderId="2" xfId="2" applyNumberFormat="1" applyFont="1" applyFill="1" applyBorder="1" applyAlignment="1">
      <alignment vertical="center" wrapText="1"/>
    </xf>
    <xf numFmtId="0" fontId="7" fillId="3" borderId="2" xfId="2" applyFont="1" applyFill="1" applyBorder="1" applyAlignment="1">
      <alignment vertical="center" wrapText="1"/>
    </xf>
    <xf numFmtId="176" fontId="8" fillId="3" borderId="2" xfId="2" applyNumberFormat="1" applyFont="1" applyFill="1" applyBorder="1" applyAlignment="1">
      <alignment horizontal="right" vertical="center" wrapText="1"/>
    </xf>
    <xf numFmtId="0" fontId="6" fillId="3" borderId="2" xfId="2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vertical="center" wrapText="1"/>
    </xf>
    <xf numFmtId="0" fontId="0" fillId="3" borderId="0" xfId="0" applyFill="1">
      <alignment vertical="center"/>
    </xf>
    <xf numFmtId="0" fontId="6" fillId="3" borderId="2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7" fontId="17" fillId="5" borderId="2" xfId="1" applyNumberFormat="1" applyFont="1" applyFill="1" applyBorder="1" applyAlignment="1">
      <alignment horizontal="center" vertical="center"/>
    </xf>
    <xf numFmtId="0" fontId="15" fillId="3" borderId="2" xfId="0" applyFont="1" applyFill="1" applyBorder="1">
      <alignment vertical="center"/>
    </xf>
    <xf numFmtId="0" fontId="1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176" fontId="16" fillId="3" borderId="2" xfId="1" applyNumberFormat="1" applyFont="1" applyFill="1" applyBorder="1" applyAlignment="1">
      <alignment horizontal="center" vertical="center" wrapText="1"/>
    </xf>
    <xf numFmtId="177" fontId="16" fillId="3" borderId="2" xfId="1" applyNumberFormat="1" applyFont="1" applyFill="1" applyBorder="1" applyAlignment="1">
      <alignment horizontal="center" vertical="center" wrapText="1"/>
    </xf>
    <xf numFmtId="176" fontId="16" fillId="3" borderId="2" xfId="1" applyNumberFormat="1" applyFont="1" applyFill="1" applyBorder="1" applyAlignment="1">
      <alignment vertical="center" wrapText="1"/>
    </xf>
    <xf numFmtId="176" fontId="16" fillId="3" borderId="4" xfId="1" applyNumberFormat="1" applyFont="1" applyFill="1" applyBorder="1" applyAlignment="1">
      <alignment horizontal="center" vertical="center" wrapText="1"/>
    </xf>
    <xf numFmtId="176" fontId="16" fillId="3" borderId="3" xfId="1" applyNumberFormat="1" applyFont="1" applyFill="1" applyBorder="1" applyAlignment="1">
      <alignment horizontal="center" vertical="center" wrapText="1"/>
    </xf>
    <xf numFmtId="178" fontId="17" fillId="5" borderId="4" xfId="0" applyNumberFormat="1" applyFont="1" applyFill="1" applyBorder="1" applyAlignment="1">
      <alignment horizontal="center" vertical="center"/>
    </xf>
    <xf numFmtId="176" fontId="18" fillId="0" borderId="3" xfId="1" applyNumberFormat="1" applyFont="1" applyFill="1" applyBorder="1" applyAlignment="1" applyProtection="1">
      <alignment horizontal="center" vertical="center" wrapText="1"/>
    </xf>
    <xf numFmtId="176" fontId="17" fillId="3" borderId="3" xfId="1" applyNumberFormat="1" applyFont="1" applyFill="1" applyBorder="1" applyAlignment="1">
      <alignment horizontal="right" vertical="center"/>
    </xf>
    <xf numFmtId="176" fontId="17" fillId="3" borderId="4" xfId="1" applyNumberFormat="1" applyFont="1" applyFill="1" applyBorder="1" applyAlignment="1">
      <alignment horizontal="right" vertical="center"/>
    </xf>
    <xf numFmtId="176" fontId="6" fillId="4" borderId="10" xfId="1" applyNumberFormat="1" applyFont="1" applyFill="1" applyBorder="1">
      <alignment vertical="center"/>
    </xf>
    <xf numFmtId="177" fontId="6" fillId="4" borderId="11" xfId="1" applyNumberFormat="1" applyFont="1" applyFill="1" applyBorder="1">
      <alignment vertical="center"/>
    </xf>
    <xf numFmtId="176" fontId="6" fillId="4" borderId="11" xfId="1" applyNumberFormat="1" applyFont="1" applyFill="1" applyBorder="1">
      <alignment vertical="center"/>
    </xf>
    <xf numFmtId="176" fontId="6" fillId="4" borderId="12" xfId="1" applyNumberFormat="1" applyFont="1" applyFill="1" applyBorder="1">
      <alignment vertical="center"/>
    </xf>
    <xf numFmtId="0" fontId="15" fillId="0" borderId="4" xfId="0" applyFont="1" applyBorder="1">
      <alignment vertical="center"/>
    </xf>
    <xf numFmtId="179" fontId="15" fillId="0" borderId="3" xfId="0" applyNumberFormat="1" applyFont="1" applyBorder="1">
      <alignment vertical="center"/>
    </xf>
    <xf numFmtId="0" fontId="15" fillId="3" borderId="4" xfId="0" applyFont="1" applyFill="1" applyBorder="1">
      <alignment vertical="center"/>
    </xf>
    <xf numFmtId="179" fontId="15" fillId="3" borderId="3" xfId="0" applyNumberFormat="1" applyFont="1" applyFill="1" applyBorder="1">
      <alignment vertical="center"/>
    </xf>
    <xf numFmtId="0" fontId="15" fillId="4" borderId="10" xfId="0" applyFont="1" applyFill="1" applyBorder="1">
      <alignment vertical="center"/>
    </xf>
    <xf numFmtId="0" fontId="15" fillId="4" borderId="11" xfId="0" applyFont="1" applyFill="1" applyBorder="1">
      <alignment vertical="center"/>
    </xf>
    <xf numFmtId="179" fontId="15" fillId="4" borderId="12" xfId="0" applyNumberFormat="1" applyFont="1" applyFill="1" applyBorder="1">
      <alignment vertical="center"/>
    </xf>
    <xf numFmtId="176" fontId="6" fillId="4" borderId="10" xfId="5" applyNumberFormat="1" applyFont="1" applyFill="1" applyBorder="1">
      <alignment vertical="center"/>
    </xf>
    <xf numFmtId="177" fontId="6" fillId="4" borderId="11" xfId="5" applyNumberFormat="1" applyFont="1" applyFill="1" applyBorder="1">
      <alignment vertical="center"/>
    </xf>
    <xf numFmtId="176" fontId="6" fillId="4" borderId="12" xfId="5" applyNumberFormat="1" applyFont="1" applyFill="1" applyBorder="1">
      <alignment vertical="center"/>
    </xf>
    <xf numFmtId="176" fontId="6" fillId="0" borderId="14" xfId="0" applyNumberFormat="1" applyFont="1" applyBorder="1">
      <alignment vertical="center"/>
    </xf>
    <xf numFmtId="176" fontId="6" fillId="3" borderId="14" xfId="0" applyNumberFormat="1" applyFont="1" applyFill="1" applyBorder="1">
      <alignment vertical="center"/>
    </xf>
    <xf numFmtId="176" fontId="6" fillId="4" borderId="15" xfId="0" applyNumberFormat="1" applyFont="1" applyFill="1" applyBorder="1">
      <alignment vertical="center"/>
    </xf>
    <xf numFmtId="0" fontId="6" fillId="3" borderId="14" xfId="4" applyFont="1" applyFill="1" applyBorder="1" applyAlignment="1">
      <alignment horizontal="left" vertical="center"/>
    </xf>
    <xf numFmtId="0" fontId="6" fillId="7" borderId="14" xfId="4" applyFont="1" applyFill="1" applyBorder="1" applyAlignment="1">
      <alignment horizontal="left" vertical="center"/>
    </xf>
    <xf numFmtId="176" fontId="6" fillId="4" borderId="15" xfId="5" applyNumberFormat="1" applyFont="1" applyFill="1" applyBorder="1" applyAlignment="1">
      <alignment vertical="center"/>
    </xf>
    <xf numFmtId="176" fontId="8" fillId="0" borderId="2" xfId="0" applyNumberFormat="1" applyFont="1" applyBorder="1" applyAlignment="1">
      <alignment horizontal="right" vertical="center"/>
    </xf>
    <xf numFmtId="176" fontId="8" fillId="3" borderId="2" xfId="2" applyNumberFormat="1" applyFont="1" applyFill="1" applyBorder="1" applyAlignment="1" applyProtection="1">
      <alignment horizontal="right" vertical="center"/>
    </xf>
    <xf numFmtId="176" fontId="8" fillId="3" borderId="2" xfId="2" applyNumberFormat="1" applyFont="1" applyFill="1" applyBorder="1" applyAlignment="1" applyProtection="1">
      <alignment vertical="center"/>
    </xf>
    <xf numFmtId="176" fontId="20" fillId="3" borderId="2" xfId="2" applyNumberFormat="1" applyFont="1" applyFill="1" applyBorder="1" applyAlignment="1">
      <alignment horizontal="right" vertical="center" wrapText="1"/>
    </xf>
    <xf numFmtId="0" fontId="6" fillId="3" borderId="2" xfId="0" applyFont="1" applyFill="1" applyBorder="1" applyAlignment="1">
      <alignment vertical="center"/>
    </xf>
    <xf numFmtId="0" fontId="6" fillId="3" borderId="2" xfId="2" applyNumberFormat="1" applyFont="1" applyFill="1" applyBorder="1" applyAlignment="1">
      <alignment horizontal="left" vertical="center" wrapText="1"/>
    </xf>
    <xf numFmtId="176" fontId="8" fillId="0" borderId="2" xfId="0" applyNumberFormat="1" applyFont="1" applyBorder="1">
      <alignment vertical="center"/>
    </xf>
    <xf numFmtId="0" fontId="13" fillId="3" borderId="2" xfId="0" applyFont="1" applyFill="1" applyBorder="1" applyAlignment="1">
      <alignment horizontal="center" vertical="center"/>
    </xf>
    <xf numFmtId="176" fontId="8" fillId="3" borderId="2" xfId="0" applyNumberFormat="1" applyFont="1" applyFill="1" applyBorder="1" applyAlignment="1">
      <alignment horizontal="right" vertical="center"/>
    </xf>
    <xf numFmtId="0" fontId="8" fillId="3" borderId="2" xfId="0" applyFont="1" applyFill="1" applyBorder="1">
      <alignment vertical="center"/>
    </xf>
    <xf numFmtId="176" fontId="8" fillId="3" borderId="2" xfId="0" applyNumberFormat="1" applyFont="1" applyFill="1" applyBorder="1">
      <alignment vertical="center"/>
    </xf>
    <xf numFmtId="0" fontId="6" fillId="3" borderId="2" xfId="0" applyFont="1" applyFill="1" applyBorder="1" applyAlignment="1">
      <alignment vertical="center" wrapText="1"/>
    </xf>
    <xf numFmtId="0" fontId="12" fillId="3" borderId="0" xfId="0" applyFont="1" applyFill="1" applyBorder="1" applyAlignment="1">
      <alignment vertical="center"/>
    </xf>
    <xf numFmtId="0" fontId="6" fillId="0" borderId="0" xfId="0" applyFont="1">
      <alignment vertical="center"/>
    </xf>
    <xf numFmtId="0" fontId="22" fillId="3" borderId="2" xfId="2" applyFont="1" applyFill="1" applyBorder="1">
      <alignment vertical="center"/>
    </xf>
    <xf numFmtId="49" fontId="22" fillId="3" borderId="2" xfId="2" applyNumberFormat="1" applyFont="1" applyFill="1" applyBorder="1" applyAlignment="1">
      <alignment vertical="center" wrapText="1"/>
    </xf>
    <xf numFmtId="176" fontId="22" fillId="3" borderId="2" xfId="2" applyNumberFormat="1" applyFont="1" applyFill="1" applyBorder="1" applyAlignment="1">
      <alignment vertical="center" wrapText="1"/>
    </xf>
    <xf numFmtId="176" fontId="22" fillId="3" borderId="2" xfId="2" applyNumberFormat="1" applyFont="1" applyFill="1" applyBorder="1" applyAlignment="1" applyProtection="1">
      <alignment vertical="center"/>
    </xf>
    <xf numFmtId="0" fontId="22" fillId="3" borderId="2" xfId="2" applyNumberFormat="1" applyFont="1" applyFill="1" applyBorder="1" applyAlignment="1">
      <alignment vertical="center" wrapText="1"/>
    </xf>
    <xf numFmtId="0" fontId="22" fillId="3" borderId="2" xfId="2" applyNumberFormat="1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vertical="center" wrapText="1"/>
    </xf>
    <xf numFmtId="0" fontId="22" fillId="3" borderId="0" xfId="0" applyFont="1" applyFill="1" applyAlignment="1">
      <alignment vertical="center"/>
    </xf>
    <xf numFmtId="176" fontId="22" fillId="3" borderId="2" xfId="2" applyNumberFormat="1" applyFont="1" applyFill="1" applyBorder="1" applyAlignment="1" applyProtection="1">
      <alignment horizontal="right" vertical="center"/>
    </xf>
    <xf numFmtId="176" fontId="22" fillId="3" borderId="2" xfId="2" applyNumberFormat="1" applyFont="1" applyFill="1" applyBorder="1" applyAlignment="1">
      <alignment horizontal="right" vertical="center" wrapText="1"/>
    </xf>
    <xf numFmtId="176" fontId="8" fillId="0" borderId="2" xfId="2" applyNumberFormat="1" applyFont="1" applyFill="1" applyBorder="1" applyAlignment="1">
      <alignment horizontal="right" vertical="center" wrapText="1"/>
    </xf>
    <xf numFmtId="176" fontId="13" fillId="3" borderId="6" xfId="2" applyNumberFormat="1" applyFont="1" applyFill="1" applyBorder="1" applyAlignment="1" applyProtection="1">
      <alignment horizontal="center" vertical="center" wrapText="1"/>
    </xf>
    <xf numFmtId="0" fontId="6" fillId="3" borderId="1" xfId="2" applyFont="1" applyFill="1" applyBorder="1" applyAlignment="1">
      <alignment horizontal="center" vertical="center"/>
    </xf>
    <xf numFmtId="0" fontId="6" fillId="3" borderId="1" xfId="2" applyFont="1" applyFill="1" applyBorder="1" applyAlignment="1" applyProtection="1">
      <alignment vertical="center"/>
    </xf>
    <xf numFmtId="176" fontId="8" fillId="3" borderId="1" xfId="2" applyNumberFormat="1" applyFont="1" applyFill="1" applyBorder="1" applyAlignment="1">
      <alignment horizontal="right" vertical="center" wrapText="1"/>
    </xf>
    <xf numFmtId="176" fontId="8" fillId="3" borderId="1" xfId="2" applyNumberFormat="1" applyFont="1" applyFill="1" applyBorder="1" applyAlignment="1" applyProtection="1">
      <alignment horizontal="right" vertical="center"/>
    </xf>
    <xf numFmtId="176" fontId="8" fillId="3" borderId="1" xfId="2" applyNumberFormat="1" applyFont="1" applyFill="1" applyBorder="1" applyAlignment="1" applyProtection="1">
      <alignment vertical="center"/>
    </xf>
    <xf numFmtId="0" fontId="0" fillId="0" borderId="0" xfId="0" applyBorder="1">
      <alignment vertical="center"/>
    </xf>
    <xf numFmtId="176" fontId="13" fillId="3" borderId="2" xfId="2" applyNumberFormat="1" applyFont="1" applyFill="1" applyBorder="1" applyAlignment="1">
      <alignment horizontal="center" vertical="center" wrapText="1"/>
    </xf>
    <xf numFmtId="176" fontId="13" fillId="3" borderId="6" xfId="2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13" fillId="3" borderId="2" xfId="2" applyFont="1" applyFill="1" applyBorder="1" applyAlignment="1">
      <alignment horizontal="center" vertical="center" wrapText="1"/>
    </xf>
    <xf numFmtId="0" fontId="13" fillId="3" borderId="6" xfId="2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76" fontId="13" fillId="3" borderId="1" xfId="2" applyNumberFormat="1" applyFont="1" applyFill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6" fillId="0" borderId="13" xfId="3" applyFont="1" applyBorder="1" applyAlignment="1">
      <alignment horizontal="center" vertical="center"/>
    </xf>
    <xf numFmtId="0" fontId="6" fillId="0" borderId="14" xfId="3" applyFont="1" applyBorder="1" applyAlignment="1">
      <alignment horizontal="center" vertical="center"/>
    </xf>
    <xf numFmtId="176" fontId="15" fillId="3" borderId="7" xfId="1" applyNumberFormat="1" applyFont="1" applyFill="1" applyBorder="1" applyAlignment="1">
      <alignment horizontal="center" vertical="center"/>
    </xf>
    <xf numFmtId="177" fontId="15" fillId="3" borderId="8" xfId="1" applyNumberFormat="1" applyFont="1" applyFill="1" applyBorder="1" applyAlignment="1">
      <alignment horizontal="center" vertical="center"/>
    </xf>
    <xf numFmtId="176" fontId="15" fillId="3" borderId="8" xfId="1" applyNumberFormat="1" applyFont="1" applyFill="1" applyBorder="1" applyAlignment="1">
      <alignment vertical="center"/>
    </xf>
    <xf numFmtId="176" fontId="15" fillId="3" borderId="9" xfId="1" applyNumberFormat="1" applyFont="1" applyFill="1" applyBorder="1" applyAlignment="1">
      <alignment horizontal="center" vertical="center"/>
    </xf>
    <xf numFmtId="176" fontId="15" fillId="3" borderId="8" xfId="1" applyNumberFormat="1" applyFont="1" applyFill="1" applyBorder="1" applyAlignment="1">
      <alignment horizontal="center" vertical="center"/>
    </xf>
    <xf numFmtId="176" fontId="15" fillId="0" borderId="13" xfId="0" applyNumberFormat="1" applyFont="1" applyBorder="1" applyAlignment="1">
      <alignment horizontal="center" vertical="center"/>
    </xf>
    <xf numFmtId="176" fontId="6" fillId="0" borderId="14" xfId="0" applyNumberFormat="1" applyFont="1" applyBorder="1" applyAlignment="1">
      <alignment horizontal="center" vertical="center"/>
    </xf>
  </cellXfs>
  <cellStyles count="8">
    <cellStyle name="S13" xfId="7"/>
    <cellStyle name="常规" xfId="0" builtinId="0"/>
    <cellStyle name="常规 2" xfId="3"/>
    <cellStyle name="常规 3" xfId="6"/>
    <cellStyle name="常规 5" xfId="4"/>
    <cellStyle name="千位分隔" xfId="1" builtinId="3"/>
    <cellStyle name="千位分隔 2" xfId="5"/>
    <cellStyle name="适中" xfId="2" builtinId="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08"/>
  <sheetViews>
    <sheetView tabSelected="1" workbookViewId="0">
      <pane xSplit="4" ySplit="4" topLeftCell="F5" activePane="bottomRight" state="frozen"/>
      <selection pane="topRight" activeCell="E1" sqref="E1"/>
      <selection pane="bottomLeft" activeCell="A5" sqref="A5"/>
      <selection pane="bottomRight" activeCell="J10" sqref="J10"/>
    </sheetView>
  </sheetViews>
  <sheetFormatPr defaultRowHeight="13.5"/>
  <cols>
    <col min="1" max="1" width="3.25" customWidth="1"/>
    <col min="2" max="2" width="8" customWidth="1"/>
    <col min="3" max="3" width="11.375" customWidth="1"/>
    <col min="4" max="4" width="12.75" customWidth="1"/>
    <col min="5" max="5" width="4.625" hidden="1" customWidth="1"/>
    <col min="6" max="6" width="12.25" customWidth="1"/>
    <col min="7" max="7" width="11.875" customWidth="1"/>
    <col min="8" max="8" width="12" customWidth="1"/>
    <col min="9" max="9" width="13.625" customWidth="1"/>
    <col min="10" max="10" width="13" customWidth="1"/>
    <col min="11" max="11" width="9.625" customWidth="1"/>
    <col min="12" max="12" width="12.875" style="33" customWidth="1"/>
    <col min="13" max="13" width="11.375" customWidth="1"/>
    <col min="14" max="14" width="13.375" customWidth="1"/>
  </cols>
  <sheetData>
    <row r="1" spans="1:16" s="22" customFormat="1">
      <c r="A1" s="22" t="s">
        <v>251</v>
      </c>
      <c r="I1" s="23"/>
      <c r="J1" s="23"/>
      <c r="K1" s="23"/>
      <c r="L1" s="23"/>
      <c r="M1" s="23"/>
      <c r="N1" s="23"/>
    </row>
    <row r="2" spans="1:16" s="22" customFormat="1" ht="21.75" customHeight="1">
      <c r="A2" s="107" t="s">
        <v>253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"/>
      <c r="P2" s="1"/>
    </row>
    <row r="3" spans="1:16" s="22" customFormat="1" ht="20.25">
      <c r="A3" s="108" t="s">
        <v>0</v>
      </c>
      <c r="B3" s="108" t="s">
        <v>1</v>
      </c>
      <c r="C3" s="108" t="s">
        <v>176</v>
      </c>
      <c r="D3" s="108" t="s">
        <v>207</v>
      </c>
      <c r="E3" s="108" t="s">
        <v>373</v>
      </c>
      <c r="F3" s="110" t="s">
        <v>178</v>
      </c>
      <c r="G3" s="110"/>
      <c r="H3" s="110"/>
      <c r="I3" s="110"/>
      <c r="J3" s="105" t="s">
        <v>408</v>
      </c>
      <c r="K3" s="111" t="s">
        <v>179</v>
      </c>
      <c r="L3" s="105" t="s">
        <v>256</v>
      </c>
      <c r="M3" s="105" t="s">
        <v>257</v>
      </c>
      <c r="N3" s="105" t="s">
        <v>5</v>
      </c>
      <c r="O3" s="1"/>
      <c r="P3" s="1"/>
    </row>
    <row r="4" spans="1:16" s="22" customFormat="1" ht="24.75" customHeight="1">
      <c r="A4" s="109"/>
      <c r="B4" s="109"/>
      <c r="C4" s="109"/>
      <c r="D4" s="109"/>
      <c r="E4" s="109"/>
      <c r="F4" s="98" t="s">
        <v>175</v>
      </c>
      <c r="G4" s="98" t="s">
        <v>2</v>
      </c>
      <c r="H4" s="98" t="s">
        <v>3</v>
      </c>
      <c r="I4" s="98" t="s">
        <v>177</v>
      </c>
      <c r="J4" s="106"/>
      <c r="K4" s="112"/>
      <c r="L4" s="106"/>
      <c r="M4" s="106"/>
      <c r="N4" s="106"/>
    </row>
    <row r="5" spans="1:16" s="104" customFormat="1" ht="15" customHeight="1">
      <c r="A5" s="4">
        <v>1</v>
      </c>
      <c r="B5" s="24" t="s">
        <v>115</v>
      </c>
      <c r="C5" s="24" t="s">
        <v>258</v>
      </c>
      <c r="D5" s="24" t="s">
        <v>224</v>
      </c>
      <c r="E5" s="29">
        <v>13</v>
      </c>
      <c r="F5" s="97">
        <v>220390.52</v>
      </c>
      <c r="G5" s="28">
        <v>144725.23000000001</v>
      </c>
      <c r="H5" s="28">
        <v>261610.38</v>
      </c>
      <c r="I5" s="28">
        <f t="shared" ref="I5:I36" si="0">F5+G5+H5</f>
        <v>626726.13</v>
      </c>
      <c r="J5" s="28">
        <v>21378.79</v>
      </c>
      <c r="K5" s="74"/>
      <c r="L5" s="75">
        <v>276354</v>
      </c>
      <c r="M5" s="75">
        <v>97734</v>
      </c>
      <c r="N5" s="75">
        <f t="shared" ref="N5:N36" si="1">I5+J5+K5+L5+M5</f>
        <v>1022192.92</v>
      </c>
    </row>
    <row r="6" spans="1:16" s="104" customFormat="1" ht="15" customHeight="1">
      <c r="A6" s="4">
        <v>2</v>
      </c>
      <c r="B6" s="24" t="s">
        <v>117</v>
      </c>
      <c r="C6" s="24" t="s">
        <v>259</v>
      </c>
      <c r="D6" s="24" t="s">
        <v>224</v>
      </c>
      <c r="E6" s="29">
        <v>11</v>
      </c>
      <c r="F6" s="28">
        <v>450187.62</v>
      </c>
      <c r="G6" s="76">
        <v>373224</v>
      </c>
      <c r="H6" s="28">
        <v>261256.8</v>
      </c>
      <c r="I6" s="28">
        <f t="shared" si="0"/>
        <v>1084668.42</v>
      </c>
      <c r="J6" s="28"/>
      <c r="K6" s="74"/>
      <c r="L6" s="75">
        <v>233838</v>
      </c>
      <c r="M6" s="75">
        <v>93080</v>
      </c>
      <c r="N6" s="75">
        <f t="shared" si="1"/>
        <v>1411586.42</v>
      </c>
    </row>
    <row r="7" spans="1:16" s="104" customFormat="1" ht="15" customHeight="1">
      <c r="A7" s="4">
        <v>3</v>
      </c>
      <c r="B7" s="24" t="s">
        <v>103</v>
      </c>
      <c r="C7" s="24" t="s">
        <v>260</v>
      </c>
      <c r="D7" s="24" t="s">
        <v>206</v>
      </c>
      <c r="E7" s="24"/>
      <c r="F7" s="28">
        <v>99681.110000000015</v>
      </c>
      <c r="G7" s="28"/>
      <c r="H7" s="28">
        <v>0</v>
      </c>
      <c r="I7" s="28">
        <f t="shared" si="0"/>
        <v>99681.110000000015</v>
      </c>
      <c r="J7" s="28"/>
      <c r="K7" s="74"/>
      <c r="L7" s="75">
        <v>62335</v>
      </c>
      <c r="M7" s="75">
        <v>11880</v>
      </c>
      <c r="N7" s="75">
        <f t="shared" si="1"/>
        <v>173896.11000000002</v>
      </c>
    </row>
    <row r="8" spans="1:16" s="104" customFormat="1" ht="15" customHeight="1">
      <c r="A8" s="4">
        <v>4</v>
      </c>
      <c r="B8" s="24" t="s">
        <v>31</v>
      </c>
      <c r="C8" s="24" t="s">
        <v>261</v>
      </c>
      <c r="D8" s="24" t="s">
        <v>206</v>
      </c>
      <c r="E8" s="24"/>
      <c r="F8" s="28">
        <v>48006.59</v>
      </c>
      <c r="G8" s="28"/>
      <c r="H8" s="28">
        <v>0</v>
      </c>
      <c r="I8" s="28">
        <f t="shared" si="0"/>
        <v>48006.59</v>
      </c>
      <c r="J8" s="28"/>
      <c r="K8" s="74"/>
      <c r="L8" s="75">
        <v>12000</v>
      </c>
      <c r="M8" s="75">
        <v>6700</v>
      </c>
      <c r="N8" s="75">
        <f t="shared" si="1"/>
        <v>66706.59</v>
      </c>
    </row>
    <row r="9" spans="1:16" s="104" customFormat="1" ht="15" customHeight="1">
      <c r="A9" s="4">
        <v>5</v>
      </c>
      <c r="B9" s="24" t="s">
        <v>118</v>
      </c>
      <c r="C9" s="24" t="s">
        <v>262</v>
      </c>
      <c r="D9" s="24" t="s">
        <v>206</v>
      </c>
      <c r="E9" s="24"/>
      <c r="F9" s="28">
        <v>187287.5</v>
      </c>
      <c r="G9" s="28"/>
      <c r="H9" s="28">
        <v>0</v>
      </c>
      <c r="I9" s="28">
        <f t="shared" si="0"/>
        <v>187287.5</v>
      </c>
      <c r="J9" s="28"/>
      <c r="K9" s="74"/>
      <c r="L9" s="75">
        <v>148806</v>
      </c>
      <c r="M9" s="75">
        <v>45940</v>
      </c>
      <c r="N9" s="75">
        <f t="shared" si="1"/>
        <v>382033.5</v>
      </c>
    </row>
    <row r="10" spans="1:16" s="104" customFormat="1" ht="15" customHeight="1">
      <c r="A10" s="4">
        <v>6</v>
      </c>
      <c r="B10" s="24" t="s">
        <v>11</v>
      </c>
      <c r="C10" s="24" t="s">
        <v>263</v>
      </c>
      <c r="D10" s="24" t="s">
        <v>206</v>
      </c>
      <c r="E10" s="24"/>
      <c r="F10" s="28">
        <v>95150.000000000015</v>
      </c>
      <c r="G10" s="28"/>
      <c r="H10" s="28">
        <v>0</v>
      </c>
      <c r="I10" s="28">
        <f t="shared" si="0"/>
        <v>95150.000000000015</v>
      </c>
      <c r="J10" s="28"/>
      <c r="K10" s="74"/>
      <c r="L10" s="75">
        <v>69199.299999999974</v>
      </c>
      <c r="M10" s="75">
        <v>7800</v>
      </c>
      <c r="N10" s="75">
        <f t="shared" si="1"/>
        <v>172149.3</v>
      </c>
    </row>
    <row r="11" spans="1:16" s="104" customFormat="1" ht="15" customHeight="1">
      <c r="A11" s="4">
        <v>7</v>
      </c>
      <c r="B11" s="24" t="s">
        <v>119</v>
      </c>
      <c r="C11" s="24" t="s">
        <v>264</v>
      </c>
      <c r="D11" s="24" t="s">
        <v>265</v>
      </c>
      <c r="E11" s="24"/>
      <c r="F11" s="28">
        <v>35264.339999999997</v>
      </c>
      <c r="G11" s="28"/>
      <c r="H11" s="28">
        <v>0</v>
      </c>
      <c r="I11" s="28">
        <f t="shared" si="0"/>
        <v>35264.339999999997</v>
      </c>
      <c r="J11" s="28"/>
      <c r="K11" s="74"/>
      <c r="L11" s="75"/>
      <c r="M11" s="75">
        <v>3024</v>
      </c>
      <c r="N11" s="75">
        <f t="shared" si="1"/>
        <v>38288.339999999997</v>
      </c>
    </row>
    <row r="12" spans="1:16" s="25" customFormat="1" ht="15" customHeight="1">
      <c r="A12" s="99">
        <v>8</v>
      </c>
      <c r="B12" s="100" t="s">
        <v>99</v>
      </c>
      <c r="C12" s="100" t="s">
        <v>266</v>
      </c>
      <c r="D12" s="100" t="s">
        <v>267</v>
      </c>
      <c r="E12" s="100"/>
      <c r="F12" s="101">
        <v>35332.400000000009</v>
      </c>
      <c r="G12" s="101"/>
      <c r="H12" s="101">
        <v>0</v>
      </c>
      <c r="I12" s="101">
        <f t="shared" si="0"/>
        <v>35332.400000000009</v>
      </c>
      <c r="J12" s="101"/>
      <c r="K12" s="102"/>
      <c r="L12" s="103"/>
      <c r="M12" s="103">
        <v>4624</v>
      </c>
      <c r="N12" s="103">
        <f t="shared" si="1"/>
        <v>39956.400000000009</v>
      </c>
    </row>
    <row r="13" spans="1:16" s="25" customFormat="1" ht="15" customHeight="1">
      <c r="A13" s="4">
        <v>9</v>
      </c>
      <c r="B13" s="24" t="s">
        <v>29</v>
      </c>
      <c r="C13" s="24" t="s">
        <v>268</v>
      </c>
      <c r="D13" s="24" t="s">
        <v>206</v>
      </c>
      <c r="E13" s="24"/>
      <c r="F13" s="28">
        <v>45567.44000000001</v>
      </c>
      <c r="G13" s="28"/>
      <c r="H13" s="28">
        <v>0</v>
      </c>
      <c r="I13" s="28">
        <f t="shared" si="0"/>
        <v>45567.44000000001</v>
      </c>
      <c r="J13" s="28"/>
      <c r="K13" s="74"/>
      <c r="L13" s="75">
        <v>16411</v>
      </c>
      <c r="M13" s="75">
        <v>5620</v>
      </c>
      <c r="N13" s="75">
        <f t="shared" si="1"/>
        <v>67598.44</v>
      </c>
    </row>
    <row r="14" spans="1:16" s="25" customFormat="1" ht="15" customHeight="1">
      <c r="A14" s="4">
        <v>10</v>
      </c>
      <c r="B14" s="24" t="s">
        <v>121</v>
      </c>
      <c r="C14" s="24" t="s">
        <v>269</v>
      </c>
      <c r="D14" s="24" t="s">
        <v>270</v>
      </c>
      <c r="E14" s="24"/>
      <c r="F14" s="28">
        <v>14965.46</v>
      </c>
      <c r="G14" s="28"/>
      <c r="H14" s="28">
        <v>0</v>
      </c>
      <c r="I14" s="28">
        <f t="shared" si="0"/>
        <v>14965.46</v>
      </c>
      <c r="J14" s="28"/>
      <c r="K14" s="74"/>
      <c r="L14" s="75"/>
      <c r="M14" s="75">
        <v>1860</v>
      </c>
      <c r="N14" s="75">
        <f t="shared" si="1"/>
        <v>16825.46</v>
      </c>
    </row>
    <row r="15" spans="1:16" s="25" customFormat="1" ht="15" customHeight="1">
      <c r="A15" s="4">
        <v>11</v>
      </c>
      <c r="B15" s="24" t="s">
        <v>17</v>
      </c>
      <c r="C15" s="24" t="s">
        <v>271</v>
      </c>
      <c r="D15" s="24" t="s">
        <v>206</v>
      </c>
      <c r="E15" s="24"/>
      <c r="F15" s="28">
        <v>54392.459999999992</v>
      </c>
      <c r="G15" s="28"/>
      <c r="H15" s="28">
        <v>0</v>
      </c>
      <c r="I15" s="28">
        <f t="shared" si="0"/>
        <v>54392.459999999992</v>
      </c>
      <c r="J15" s="28"/>
      <c r="K15" s="74"/>
      <c r="L15" s="75">
        <v>38240.060000000012</v>
      </c>
      <c r="M15" s="75">
        <v>6360</v>
      </c>
      <c r="N15" s="75">
        <f t="shared" si="1"/>
        <v>98992.52</v>
      </c>
    </row>
    <row r="16" spans="1:16" s="25" customFormat="1" ht="15" customHeight="1">
      <c r="A16" s="4">
        <v>12</v>
      </c>
      <c r="B16" s="24" t="s">
        <v>109</v>
      </c>
      <c r="C16" s="24" t="s">
        <v>272</v>
      </c>
      <c r="D16" s="24" t="s">
        <v>206</v>
      </c>
      <c r="E16" s="24"/>
      <c r="F16" s="28">
        <v>58044.18</v>
      </c>
      <c r="G16" s="28"/>
      <c r="H16" s="28">
        <v>0</v>
      </c>
      <c r="I16" s="28">
        <f t="shared" si="0"/>
        <v>58044.18</v>
      </c>
      <c r="J16" s="28"/>
      <c r="K16" s="74"/>
      <c r="L16" s="75">
        <v>86133.36</v>
      </c>
      <c r="M16" s="75">
        <v>9240</v>
      </c>
      <c r="N16" s="75">
        <f t="shared" si="1"/>
        <v>153417.54</v>
      </c>
    </row>
    <row r="17" spans="1:14" s="25" customFormat="1" ht="15" customHeight="1">
      <c r="A17" s="4">
        <v>13</v>
      </c>
      <c r="B17" s="24" t="s">
        <v>122</v>
      </c>
      <c r="C17" s="24" t="s">
        <v>273</v>
      </c>
      <c r="D17" s="24" t="s">
        <v>274</v>
      </c>
      <c r="E17" s="24"/>
      <c r="F17" s="28">
        <v>4206.8900000000003</v>
      </c>
      <c r="G17" s="28"/>
      <c r="H17" s="28">
        <v>0</v>
      </c>
      <c r="I17" s="28">
        <f t="shared" si="0"/>
        <v>4206.8900000000003</v>
      </c>
      <c r="J17" s="28"/>
      <c r="K17" s="74"/>
      <c r="L17" s="75"/>
      <c r="M17" s="75">
        <v>0</v>
      </c>
      <c r="N17" s="75">
        <f t="shared" si="1"/>
        <v>4206.8900000000003</v>
      </c>
    </row>
    <row r="18" spans="1:14" s="25" customFormat="1" ht="15" customHeight="1">
      <c r="A18" s="4">
        <v>14</v>
      </c>
      <c r="B18" s="24" t="s">
        <v>21</v>
      </c>
      <c r="C18" s="24" t="s">
        <v>275</v>
      </c>
      <c r="D18" s="24" t="s">
        <v>206</v>
      </c>
      <c r="E18" s="24"/>
      <c r="F18" s="28">
        <v>34509.770000000004</v>
      </c>
      <c r="G18" s="28"/>
      <c r="H18" s="28">
        <v>0</v>
      </c>
      <c r="I18" s="28">
        <f t="shared" si="0"/>
        <v>34509.770000000004</v>
      </c>
      <c r="J18" s="28"/>
      <c r="K18" s="74">
        <v>12184.73</v>
      </c>
      <c r="L18" s="75">
        <v>33010.930000000008</v>
      </c>
      <c r="M18" s="75">
        <v>6000</v>
      </c>
      <c r="N18" s="75">
        <f t="shared" si="1"/>
        <v>85705.430000000008</v>
      </c>
    </row>
    <row r="19" spans="1:14" s="25" customFormat="1" ht="15" customHeight="1">
      <c r="A19" s="4">
        <v>15</v>
      </c>
      <c r="B19" s="24" t="s">
        <v>123</v>
      </c>
      <c r="C19" s="24" t="s">
        <v>276</v>
      </c>
      <c r="D19" s="24" t="s">
        <v>277</v>
      </c>
      <c r="E19" s="24"/>
      <c r="F19" s="28">
        <v>10449.07</v>
      </c>
      <c r="G19" s="28">
        <v>50640</v>
      </c>
      <c r="H19" s="28">
        <v>0</v>
      </c>
      <c r="I19" s="28">
        <f t="shared" si="0"/>
        <v>61089.07</v>
      </c>
      <c r="J19" s="28">
        <v>3054</v>
      </c>
      <c r="K19" s="74"/>
      <c r="L19" s="75"/>
      <c r="M19" s="75">
        <v>1384</v>
      </c>
      <c r="N19" s="75">
        <f t="shared" si="1"/>
        <v>65527.07</v>
      </c>
    </row>
    <row r="20" spans="1:14" s="25" customFormat="1" ht="15" customHeight="1">
      <c r="A20" s="4">
        <v>16</v>
      </c>
      <c r="B20" s="24" t="s">
        <v>47</v>
      </c>
      <c r="C20" s="24" t="s">
        <v>278</v>
      </c>
      <c r="D20" s="24" t="s">
        <v>206</v>
      </c>
      <c r="E20" s="24"/>
      <c r="F20" s="28">
        <v>32696.959999999995</v>
      </c>
      <c r="G20" s="28"/>
      <c r="H20" s="28">
        <v>0</v>
      </c>
      <c r="I20" s="28">
        <f t="shared" si="0"/>
        <v>32696.959999999995</v>
      </c>
      <c r="J20" s="28"/>
      <c r="K20" s="74"/>
      <c r="L20" s="75">
        <v>8000.0000000000036</v>
      </c>
      <c r="M20" s="75">
        <v>4290</v>
      </c>
      <c r="N20" s="75">
        <f t="shared" si="1"/>
        <v>44986.96</v>
      </c>
    </row>
    <row r="21" spans="1:14" s="25" customFormat="1" ht="15" customHeight="1">
      <c r="A21" s="4">
        <v>17</v>
      </c>
      <c r="B21" s="24" t="s">
        <v>101</v>
      </c>
      <c r="C21" s="24" t="s">
        <v>279</v>
      </c>
      <c r="D21" s="24" t="s">
        <v>206</v>
      </c>
      <c r="E21" s="24"/>
      <c r="F21" s="28">
        <v>29904.729999999996</v>
      </c>
      <c r="G21" s="28"/>
      <c r="H21" s="28">
        <v>0</v>
      </c>
      <c r="I21" s="28">
        <f t="shared" si="0"/>
        <v>29904.729999999996</v>
      </c>
      <c r="J21" s="28">
        <v>3320.21</v>
      </c>
      <c r="K21" s="74"/>
      <c r="L21" s="75">
        <v>7050</v>
      </c>
      <c r="M21" s="75">
        <v>4070</v>
      </c>
      <c r="N21" s="75">
        <f t="shared" si="1"/>
        <v>44344.939999999995</v>
      </c>
    </row>
    <row r="22" spans="1:14" s="25" customFormat="1" ht="15" customHeight="1">
      <c r="A22" s="4">
        <v>18</v>
      </c>
      <c r="B22" s="24" t="s">
        <v>124</v>
      </c>
      <c r="C22" s="24"/>
      <c r="D22" s="24"/>
      <c r="E22" s="24"/>
      <c r="F22" s="28">
        <v>18000</v>
      </c>
      <c r="G22" s="28"/>
      <c r="H22" s="28">
        <v>0</v>
      </c>
      <c r="I22" s="28">
        <f t="shared" si="0"/>
        <v>18000</v>
      </c>
      <c r="J22" s="28"/>
      <c r="K22" s="74"/>
      <c r="L22" s="75"/>
      <c r="M22" s="75">
        <v>0</v>
      </c>
      <c r="N22" s="75">
        <f t="shared" si="1"/>
        <v>18000</v>
      </c>
    </row>
    <row r="23" spans="1:14" s="25" customFormat="1" ht="15" customHeight="1">
      <c r="A23" s="4">
        <v>19</v>
      </c>
      <c r="B23" s="24" t="s">
        <v>8</v>
      </c>
      <c r="C23" s="24" t="s">
        <v>280</v>
      </c>
      <c r="D23" s="24" t="s">
        <v>205</v>
      </c>
      <c r="E23" s="24"/>
      <c r="F23" s="28">
        <v>100051.15000000002</v>
      </c>
      <c r="G23" s="28"/>
      <c r="H23" s="28">
        <v>0</v>
      </c>
      <c r="I23" s="28">
        <f t="shared" si="0"/>
        <v>100051.15000000002</v>
      </c>
      <c r="J23" s="74"/>
      <c r="K23" s="74"/>
      <c r="L23" s="75">
        <v>67321.600000000006</v>
      </c>
      <c r="M23" s="75">
        <v>13068</v>
      </c>
      <c r="N23" s="75">
        <f t="shared" si="1"/>
        <v>180440.75000000003</v>
      </c>
    </row>
    <row r="24" spans="1:14" s="25" customFormat="1" ht="15" customHeight="1">
      <c r="A24" s="4">
        <v>20</v>
      </c>
      <c r="B24" s="24" t="s">
        <v>15</v>
      </c>
      <c r="C24" s="24" t="s">
        <v>281</v>
      </c>
      <c r="D24" s="24" t="s">
        <v>206</v>
      </c>
      <c r="E24" s="24"/>
      <c r="F24" s="28">
        <v>33167.1</v>
      </c>
      <c r="G24" s="28"/>
      <c r="H24" s="28">
        <v>0</v>
      </c>
      <c r="I24" s="28">
        <f t="shared" si="0"/>
        <v>33167.1</v>
      </c>
      <c r="J24" s="28"/>
      <c r="K24" s="74">
        <v>12290.73</v>
      </c>
      <c r="L24" s="75">
        <v>52772.97</v>
      </c>
      <c r="M24" s="75">
        <v>5040</v>
      </c>
      <c r="N24" s="75">
        <f t="shared" si="1"/>
        <v>103270.8</v>
      </c>
    </row>
    <row r="25" spans="1:14" s="25" customFormat="1" ht="15" customHeight="1">
      <c r="A25" s="4">
        <v>21</v>
      </c>
      <c r="B25" s="26" t="s">
        <v>151</v>
      </c>
      <c r="C25" s="26" t="s">
        <v>282</v>
      </c>
      <c r="D25" s="26" t="s">
        <v>240</v>
      </c>
      <c r="E25" s="26"/>
      <c r="F25" s="28">
        <v>364594.62</v>
      </c>
      <c r="G25" s="28"/>
      <c r="H25" s="28">
        <v>0</v>
      </c>
      <c r="I25" s="28">
        <f t="shared" si="0"/>
        <v>364594.62</v>
      </c>
      <c r="J25" s="28">
        <v>21656.57</v>
      </c>
      <c r="K25" s="28"/>
      <c r="L25" s="75">
        <v>252972.5</v>
      </c>
      <c r="M25" s="75">
        <v>46540</v>
      </c>
      <c r="N25" s="75">
        <f t="shared" si="1"/>
        <v>685763.69</v>
      </c>
    </row>
    <row r="26" spans="1:14" s="25" customFormat="1" ht="15" customHeight="1">
      <c r="A26" s="4">
        <v>22</v>
      </c>
      <c r="B26" s="26" t="s">
        <v>13</v>
      </c>
      <c r="C26" s="26" t="s">
        <v>263</v>
      </c>
      <c r="D26" s="24" t="s">
        <v>206</v>
      </c>
      <c r="E26" s="26"/>
      <c r="F26" s="28">
        <v>87009.400000000009</v>
      </c>
      <c r="G26" s="28"/>
      <c r="H26" s="28">
        <v>0</v>
      </c>
      <c r="I26" s="28">
        <f t="shared" si="0"/>
        <v>87009.400000000009</v>
      </c>
      <c r="J26" s="28"/>
      <c r="K26" s="28"/>
      <c r="L26" s="75">
        <v>69742.599999999991</v>
      </c>
      <c r="M26" s="75">
        <v>10680</v>
      </c>
      <c r="N26" s="75">
        <f t="shared" si="1"/>
        <v>167432</v>
      </c>
    </row>
    <row r="27" spans="1:14" s="25" customFormat="1" ht="15" customHeight="1">
      <c r="A27" s="4">
        <v>23</v>
      </c>
      <c r="B27" s="26" t="s">
        <v>113</v>
      </c>
      <c r="C27" s="26" t="s">
        <v>273</v>
      </c>
      <c r="D27" s="24" t="s">
        <v>206</v>
      </c>
      <c r="E27" s="26"/>
      <c r="F27" s="28">
        <v>30159.09</v>
      </c>
      <c r="G27" s="28"/>
      <c r="H27" s="28">
        <v>0</v>
      </c>
      <c r="I27" s="28">
        <f t="shared" si="0"/>
        <v>30159.09</v>
      </c>
      <c r="J27" s="28"/>
      <c r="K27" s="28"/>
      <c r="L27" s="75">
        <v>3868.91</v>
      </c>
      <c r="M27" s="75">
        <v>3100</v>
      </c>
      <c r="N27" s="75">
        <f t="shared" si="1"/>
        <v>37128</v>
      </c>
    </row>
    <row r="28" spans="1:14" s="25" customFormat="1" ht="15" customHeight="1">
      <c r="A28" s="4">
        <v>24</v>
      </c>
      <c r="B28" s="26" t="s">
        <v>23</v>
      </c>
      <c r="C28" s="26" t="s">
        <v>283</v>
      </c>
      <c r="D28" s="24" t="s">
        <v>206</v>
      </c>
      <c r="E28" s="26"/>
      <c r="F28" s="28">
        <v>32201.449999999997</v>
      </c>
      <c r="G28" s="28"/>
      <c r="H28" s="28">
        <v>0</v>
      </c>
      <c r="I28" s="28">
        <f t="shared" si="0"/>
        <v>32201.449999999997</v>
      </c>
      <c r="J28" s="28"/>
      <c r="K28" s="28"/>
      <c r="L28" s="75">
        <v>42122.180000000008</v>
      </c>
      <c r="M28" s="75">
        <v>4110</v>
      </c>
      <c r="N28" s="75">
        <f t="shared" si="1"/>
        <v>78433.63</v>
      </c>
    </row>
    <row r="29" spans="1:14" s="25" customFormat="1" ht="15" customHeight="1">
      <c r="A29" s="4">
        <v>25</v>
      </c>
      <c r="B29" s="26" t="s">
        <v>152</v>
      </c>
      <c r="C29" s="26" t="s">
        <v>284</v>
      </c>
      <c r="D29" s="26" t="s">
        <v>240</v>
      </c>
      <c r="E29" s="26"/>
      <c r="F29" s="28">
        <v>130135.69</v>
      </c>
      <c r="G29" s="28">
        <v>13281.5</v>
      </c>
      <c r="H29" s="28">
        <v>0</v>
      </c>
      <c r="I29" s="28">
        <f t="shared" si="0"/>
        <v>143417.19</v>
      </c>
      <c r="J29" s="28">
        <v>600.1</v>
      </c>
      <c r="K29" s="28"/>
      <c r="L29" s="75">
        <v>89412</v>
      </c>
      <c r="M29" s="75">
        <v>0</v>
      </c>
      <c r="N29" s="75">
        <f t="shared" si="1"/>
        <v>233429.29</v>
      </c>
    </row>
    <row r="30" spans="1:14" s="25" customFormat="1" ht="15" customHeight="1">
      <c r="A30" s="4">
        <v>26</v>
      </c>
      <c r="B30" s="26" t="s">
        <v>153</v>
      </c>
      <c r="C30" s="26" t="s">
        <v>285</v>
      </c>
      <c r="D30" s="26" t="s">
        <v>240</v>
      </c>
      <c r="E30" s="26"/>
      <c r="F30" s="28">
        <v>85114.979999999981</v>
      </c>
      <c r="G30" s="28">
        <v>9722.2000000000007</v>
      </c>
      <c r="H30" s="28">
        <v>0</v>
      </c>
      <c r="I30" s="28">
        <f t="shared" si="0"/>
        <v>94837.179999999978</v>
      </c>
      <c r="J30" s="28"/>
      <c r="K30" s="28"/>
      <c r="L30" s="75">
        <v>87414</v>
      </c>
      <c r="M30" s="75">
        <v>0</v>
      </c>
      <c r="N30" s="75">
        <f t="shared" si="1"/>
        <v>182251.18</v>
      </c>
    </row>
    <row r="31" spans="1:14" s="25" customFormat="1" ht="15" customHeight="1">
      <c r="A31" s="4">
        <v>27</v>
      </c>
      <c r="B31" s="26" t="s">
        <v>27</v>
      </c>
      <c r="C31" s="26" t="s">
        <v>286</v>
      </c>
      <c r="D31" s="24" t="s">
        <v>206</v>
      </c>
      <c r="E31" s="26"/>
      <c r="F31" s="28">
        <v>26333.24</v>
      </c>
      <c r="G31" s="28"/>
      <c r="H31" s="28">
        <v>0</v>
      </c>
      <c r="I31" s="28">
        <f t="shared" si="0"/>
        <v>26333.24</v>
      </c>
      <c r="J31" s="28"/>
      <c r="K31" s="28"/>
      <c r="L31" s="75">
        <v>42753.36</v>
      </c>
      <c r="M31" s="75">
        <v>4320</v>
      </c>
      <c r="N31" s="75">
        <f t="shared" si="1"/>
        <v>73406.600000000006</v>
      </c>
    </row>
    <row r="32" spans="1:14" s="25" customFormat="1" ht="15" customHeight="1">
      <c r="A32" s="4">
        <v>28</v>
      </c>
      <c r="B32" s="26" t="s">
        <v>53</v>
      </c>
      <c r="C32" s="26" t="s">
        <v>287</v>
      </c>
      <c r="D32" s="24" t="s">
        <v>206</v>
      </c>
      <c r="E32" s="26"/>
      <c r="F32" s="28">
        <v>21162.639999999996</v>
      </c>
      <c r="G32" s="28"/>
      <c r="H32" s="28">
        <v>0</v>
      </c>
      <c r="I32" s="28">
        <f t="shared" si="0"/>
        <v>21162.639999999996</v>
      </c>
      <c r="J32" s="28"/>
      <c r="K32" s="28"/>
      <c r="L32" s="75">
        <v>9978.0000000000036</v>
      </c>
      <c r="M32" s="75">
        <v>3600</v>
      </c>
      <c r="N32" s="75">
        <f t="shared" si="1"/>
        <v>34740.639999999999</v>
      </c>
    </row>
    <row r="33" spans="1:14" s="25" customFormat="1" ht="15" customHeight="1">
      <c r="A33" s="4">
        <v>29</v>
      </c>
      <c r="B33" s="26" t="s">
        <v>51</v>
      </c>
      <c r="C33" s="26" t="s">
        <v>288</v>
      </c>
      <c r="D33" s="26" t="s">
        <v>240</v>
      </c>
      <c r="E33" s="26"/>
      <c r="F33" s="28">
        <v>19434.639999999996</v>
      </c>
      <c r="G33" s="28"/>
      <c r="H33" s="28">
        <v>0</v>
      </c>
      <c r="I33" s="28">
        <f t="shared" si="0"/>
        <v>19434.639999999996</v>
      </c>
      <c r="J33" s="28"/>
      <c r="K33" s="28"/>
      <c r="L33" s="75">
        <v>11730.000000000004</v>
      </c>
      <c r="M33" s="75">
        <v>3300</v>
      </c>
      <c r="N33" s="75">
        <f t="shared" si="1"/>
        <v>34464.639999999999</v>
      </c>
    </row>
    <row r="34" spans="1:14" s="25" customFormat="1" ht="15" customHeight="1">
      <c r="A34" s="4">
        <v>30</v>
      </c>
      <c r="B34" s="26" t="s">
        <v>69</v>
      </c>
      <c r="C34" s="26" t="s">
        <v>289</v>
      </c>
      <c r="D34" s="26" t="s">
        <v>290</v>
      </c>
      <c r="E34" s="26"/>
      <c r="F34" s="28">
        <v>7849.7</v>
      </c>
      <c r="G34" s="28"/>
      <c r="H34" s="28">
        <v>0</v>
      </c>
      <c r="I34" s="28">
        <f t="shared" si="0"/>
        <v>7849.7</v>
      </c>
      <c r="J34" s="28"/>
      <c r="K34" s="28"/>
      <c r="L34" s="75"/>
      <c r="M34" s="75">
        <v>1728</v>
      </c>
      <c r="N34" s="75">
        <f t="shared" si="1"/>
        <v>9577.7000000000007</v>
      </c>
    </row>
    <row r="35" spans="1:14" s="25" customFormat="1" ht="15" customHeight="1">
      <c r="A35" s="4">
        <v>31</v>
      </c>
      <c r="B35" s="26" t="s">
        <v>154</v>
      </c>
      <c r="C35" s="26" t="s">
        <v>291</v>
      </c>
      <c r="D35" s="26" t="s">
        <v>292</v>
      </c>
      <c r="E35" s="26"/>
      <c r="F35" s="28">
        <v>6684.9</v>
      </c>
      <c r="G35" s="28"/>
      <c r="H35" s="28">
        <v>0</v>
      </c>
      <c r="I35" s="28">
        <f t="shared" si="0"/>
        <v>6684.9</v>
      </c>
      <c r="J35" s="28"/>
      <c r="K35" s="28"/>
      <c r="L35" s="75"/>
      <c r="M35" s="75">
        <v>1584</v>
      </c>
      <c r="N35" s="75">
        <f t="shared" si="1"/>
        <v>8268.9</v>
      </c>
    </row>
    <row r="36" spans="1:14" s="25" customFormat="1" ht="15" customHeight="1">
      <c r="A36" s="4">
        <v>32</v>
      </c>
      <c r="B36" s="26" t="s">
        <v>156</v>
      </c>
      <c r="C36" s="26" t="s">
        <v>293</v>
      </c>
      <c r="D36" s="26" t="s">
        <v>294</v>
      </c>
      <c r="E36" s="26"/>
      <c r="F36" s="28">
        <v>314</v>
      </c>
      <c r="G36" s="28"/>
      <c r="H36" s="28">
        <v>0</v>
      </c>
      <c r="I36" s="28">
        <f t="shared" si="0"/>
        <v>314</v>
      </c>
      <c r="J36" s="28"/>
      <c r="K36" s="28"/>
      <c r="L36" s="75"/>
      <c r="M36" s="75">
        <v>314</v>
      </c>
      <c r="N36" s="75">
        <f t="shared" si="1"/>
        <v>628</v>
      </c>
    </row>
    <row r="37" spans="1:14" s="25" customFormat="1" ht="15" customHeight="1">
      <c r="A37" s="4">
        <v>33</v>
      </c>
      <c r="B37" s="26" t="s">
        <v>19</v>
      </c>
      <c r="C37" s="26" t="s">
        <v>295</v>
      </c>
      <c r="D37" s="24" t="s">
        <v>206</v>
      </c>
      <c r="E37" s="26"/>
      <c r="F37" s="28">
        <v>64521.55</v>
      </c>
      <c r="G37" s="28"/>
      <c r="H37" s="28">
        <v>0</v>
      </c>
      <c r="I37" s="28">
        <f t="shared" ref="I37:I68" si="2">F37+G37+H37</f>
        <v>64521.55</v>
      </c>
      <c r="J37" s="28"/>
      <c r="K37" s="28"/>
      <c r="L37" s="75">
        <v>17666</v>
      </c>
      <c r="M37" s="75">
        <v>8640</v>
      </c>
      <c r="N37" s="75">
        <f t="shared" ref="N37:N68" si="3">I37+J37+K37+L37+M37</f>
        <v>90827.55</v>
      </c>
    </row>
    <row r="38" spans="1:14" s="25" customFormat="1" ht="15" customHeight="1">
      <c r="A38" s="4">
        <v>34</v>
      </c>
      <c r="B38" s="26" t="s">
        <v>157</v>
      </c>
      <c r="C38" s="26" t="s">
        <v>296</v>
      </c>
      <c r="D38" s="26" t="s">
        <v>241</v>
      </c>
      <c r="E38" s="26"/>
      <c r="F38" s="28">
        <v>67206.94</v>
      </c>
      <c r="G38" s="28">
        <v>213203.8</v>
      </c>
      <c r="H38" s="28">
        <v>106660</v>
      </c>
      <c r="I38" s="28">
        <f t="shared" si="2"/>
        <v>387070.74</v>
      </c>
      <c r="J38" s="28">
        <v>270</v>
      </c>
      <c r="K38" s="28"/>
      <c r="L38" s="75">
        <v>60624</v>
      </c>
      <c r="M38" s="75">
        <v>25560</v>
      </c>
      <c r="N38" s="75">
        <f t="shared" si="3"/>
        <v>473524.74</v>
      </c>
    </row>
    <row r="39" spans="1:14" s="25" customFormat="1" ht="15" customHeight="1">
      <c r="A39" s="4">
        <v>35</v>
      </c>
      <c r="B39" s="26" t="s">
        <v>35</v>
      </c>
      <c r="C39" s="26" t="s">
        <v>260</v>
      </c>
      <c r="D39" s="24" t="s">
        <v>206</v>
      </c>
      <c r="E39" s="26"/>
      <c r="F39" s="28">
        <v>27964.83</v>
      </c>
      <c r="G39" s="28"/>
      <c r="H39" s="28">
        <v>0</v>
      </c>
      <c r="I39" s="28">
        <f t="shared" si="2"/>
        <v>27964.83</v>
      </c>
      <c r="J39" s="28"/>
      <c r="K39" s="28"/>
      <c r="L39" s="75">
        <v>20800</v>
      </c>
      <c r="M39" s="75">
        <v>4550</v>
      </c>
      <c r="N39" s="75">
        <f t="shared" si="3"/>
        <v>53314.83</v>
      </c>
    </row>
    <row r="40" spans="1:14" s="25" customFormat="1" ht="15" customHeight="1">
      <c r="A40" s="4">
        <v>36</v>
      </c>
      <c r="B40" s="26" t="s">
        <v>158</v>
      </c>
      <c r="C40" s="26" t="s">
        <v>297</v>
      </c>
      <c r="D40" s="26" t="s">
        <v>299</v>
      </c>
      <c r="E40" s="26"/>
      <c r="F40" s="28">
        <v>12005.26</v>
      </c>
      <c r="G40" s="28"/>
      <c r="H40" s="28">
        <v>0</v>
      </c>
      <c r="I40" s="28">
        <f t="shared" si="2"/>
        <v>12005.26</v>
      </c>
      <c r="J40" s="28"/>
      <c r="K40" s="28"/>
      <c r="L40" s="75">
        <v>14850</v>
      </c>
      <c r="M40" s="75">
        <v>2520</v>
      </c>
      <c r="N40" s="75">
        <f t="shared" si="3"/>
        <v>29375.260000000002</v>
      </c>
    </row>
    <row r="41" spans="1:14" s="25" customFormat="1" ht="15" customHeight="1">
      <c r="A41" s="4">
        <v>37</v>
      </c>
      <c r="B41" s="26" t="s">
        <v>160</v>
      </c>
      <c r="C41" s="26" t="s">
        <v>298</v>
      </c>
      <c r="D41" s="26" t="s">
        <v>240</v>
      </c>
      <c r="E41" s="26"/>
      <c r="F41" s="28">
        <v>34781.770000000004</v>
      </c>
      <c r="G41" s="28"/>
      <c r="H41" s="28">
        <v>0</v>
      </c>
      <c r="I41" s="28">
        <f t="shared" si="2"/>
        <v>34781.770000000004</v>
      </c>
      <c r="J41" s="28"/>
      <c r="K41" s="28"/>
      <c r="L41" s="75">
        <v>37349</v>
      </c>
      <c r="M41" s="75">
        <v>0</v>
      </c>
      <c r="N41" s="75">
        <f t="shared" si="3"/>
        <v>72130.77</v>
      </c>
    </row>
    <row r="42" spans="1:14" s="25" customFormat="1" ht="15" customHeight="1">
      <c r="A42" s="4">
        <v>38</v>
      </c>
      <c r="B42" s="26" t="s">
        <v>43</v>
      </c>
      <c r="C42" s="26" t="s">
        <v>300</v>
      </c>
      <c r="D42" s="24" t="s">
        <v>301</v>
      </c>
      <c r="E42" s="26"/>
      <c r="F42" s="28">
        <v>17530.7</v>
      </c>
      <c r="G42" s="28"/>
      <c r="H42" s="28">
        <v>0</v>
      </c>
      <c r="I42" s="28">
        <f t="shared" si="2"/>
        <v>17530.7</v>
      </c>
      <c r="J42" s="28"/>
      <c r="K42" s="28"/>
      <c r="L42" s="75">
        <v>27519.359999999997</v>
      </c>
      <c r="M42" s="75">
        <v>3024</v>
      </c>
      <c r="N42" s="75">
        <f t="shared" si="3"/>
        <v>48074.06</v>
      </c>
    </row>
    <row r="43" spans="1:14" s="25" customFormat="1" ht="15" customHeight="1">
      <c r="A43" s="4">
        <v>39</v>
      </c>
      <c r="B43" s="26" t="s">
        <v>41</v>
      </c>
      <c r="C43" s="26" t="s">
        <v>300</v>
      </c>
      <c r="D43" s="24" t="s">
        <v>301</v>
      </c>
      <c r="E43" s="26"/>
      <c r="F43" s="28">
        <v>17987.240000000002</v>
      </c>
      <c r="G43" s="28"/>
      <c r="H43" s="28">
        <v>0</v>
      </c>
      <c r="I43" s="28">
        <f t="shared" si="2"/>
        <v>17987.240000000002</v>
      </c>
      <c r="J43" s="28"/>
      <c r="K43" s="28"/>
      <c r="L43" s="75">
        <v>28139.399999999998</v>
      </c>
      <c r="M43" s="75">
        <v>2737</v>
      </c>
      <c r="N43" s="75">
        <f t="shared" si="3"/>
        <v>48863.64</v>
      </c>
    </row>
    <row r="44" spans="1:14" s="25" customFormat="1" ht="15" customHeight="1">
      <c r="A44" s="4">
        <v>40</v>
      </c>
      <c r="B44" s="26" t="s">
        <v>45</v>
      </c>
      <c r="C44" s="26" t="s">
        <v>300</v>
      </c>
      <c r="D44" s="24" t="s">
        <v>301</v>
      </c>
      <c r="E44" s="26"/>
      <c r="F44" s="28">
        <v>17533.18</v>
      </c>
      <c r="G44" s="28"/>
      <c r="H44" s="28">
        <v>0</v>
      </c>
      <c r="I44" s="28">
        <f t="shared" si="2"/>
        <v>17533.18</v>
      </c>
      <c r="J44" s="28"/>
      <c r="K44" s="28"/>
      <c r="L44" s="75">
        <v>27516.879999999997</v>
      </c>
      <c r="M44" s="75">
        <v>3003</v>
      </c>
      <c r="N44" s="75">
        <f t="shared" si="3"/>
        <v>48053.06</v>
      </c>
    </row>
    <row r="45" spans="1:14" s="25" customFormat="1" ht="15" customHeight="1">
      <c r="A45" s="4">
        <v>41</v>
      </c>
      <c r="B45" s="26" t="s">
        <v>55</v>
      </c>
      <c r="C45" s="26" t="s">
        <v>302</v>
      </c>
      <c r="D45" s="26" t="s">
        <v>303</v>
      </c>
      <c r="E45" s="26"/>
      <c r="F45" s="28">
        <v>5948.88</v>
      </c>
      <c r="G45" s="28"/>
      <c r="H45" s="28">
        <v>0</v>
      </c>
      <c r="I45" s="28">
        <f t="shared" si="2"/>
        <v>5948.88</v>
      </c>
      <c r="J45" s="28"/>
      <c r="K45" s="28"/>
      <c r="L45" s="75">
        <v>16764</v>
      </c>
      <c r="M45" s="75">
        <v>1468</v>
      </c>
      <c r="N45" s="75">
        <f t="shared" si="3"/>
        <v>24180.880000000001</v>
      </c>
    </row>
    <row r="46" spans="1:14" s="25" customFormat="1" ht="15" customHeight="1">
      <c r="A46" s="4">
        <v>42</v>
      </c>
      <c r="B46" s="26" t="s">
        <v>49</v>
      </c>
      <c r="C46" s="26" t="s">
        <v>304</v>
      </c>
      <c r="D46" s="24" t="s">
        <v>301</v>
      </c>
      <c r="E46" s="26"/>
      <c r="F46" s="28">
        <v>14806.269999999999</v>
      </c>
      <c r="G46" s="28"/>
      <c r="H46" s="28">
        <v>0</v>
      </c>
      <c r="I46" s="28">
        <f t="shared" si="2"/>
        <v>14806.269999999999</v>
      </c>
      <c r="J46" s="28"/>
      <c r="K46" s="28"/>
      <c r="L46" s="75">
        <v>18609.530000000006</v>
      </c>
      <c r="M46" s="75">
        <v>2604</v>
      </c>
      <c r="N46" s="75">
        <f t="shared" si="3"/>
        <v>36019.800000000003</v>
      </c>
    </row>
    <row r="47" spans="1:14" s="25" customFormat="1" ht="15" customHeight="1">
      <c r="A47" s="4">
        <v>43</v>
      </c>
      <c r="B47" s="26" t="s">
        <v>33</v>
      </c>
      <c r="C47" s="26" t="s">
        <v>305</v>
      </c>
      <c r="D47" s="24" t="s">
        <v>206</v>
      </c>
      <c r="E47" s="26"/>
      <c r="F47" s="28">
        <v>29732.940000000002</v>
      </c>
      <c r="G47" s="28"/>
      <c r="H47" s="28">
        <v>0</v>
      </c>
      <c r="I47" s="28">
        <f t="shared" si="2"/>
        <v>29732.940000000002</v>
      </c>
      <c r="J47" s="28">
        <v>4613</v>
      </c>
      <c r="K47" s="28"/>
      <c r="L47" s="75">
        <v>19447</v>
      </c>
      <c r="M47" s="75">
        <v>4800</v>
      </c>
      <c r="N47" s="75">
        <f t="shared" si="3"/>
        <v>58592.94</v>
      </c>
    </row>
    <row r="48" spans="1:14" s="25" customFormat="1" ht="15" customHeight="1">
      <c r="A48" s="4">
        <v>44</v>
      </c>
      <c r="B48" s="26" t="s">
        <v>161</v>
      </c>
      <c r="C48" s="26" t="s">
        <v>306</v>
      </c>
      <c r="D48" s="26" t="s">
        <v>301</v>
      </c>
      <c r="E48" s="26"/>
      <c r="F48" s="28">
        <v>8712.630000000001</v>
      </c>
      <c r="G48" s="28"/>
      <c r="H48" s="28">
        <v>0</v>
      </c>
      <c r="I48" s="28">
        <f t="shared" si="2"/>
        <v>8712.630000000001</v>
      </c>
      <c r="J48" s="28"/>
      <c r="K48" s="28"/>
      <c r="L48" s="75"/>
      <c r="M48" s="75">
        <v>2604</v>
      </c>
      <c r="N48" s="75">
        <f t="shared" si="3"/>
        <v>11316.630000000001</v>
      </c>
    </row>
    <row r="49" spans="1:14" s="25" customFormat="1" ht="15" customHeight="1">
      <c r="A49" s="4">
        <v>45</v>
      </c>
      <c r="B49" s="26" t="s">
        <v>57</v>
      </c>
      <c r="C49" s="26" t="s">
        <v>307</v>
      </c>
      <c r="D49" s="26" t="s">
        <v>301</v>
      </c>
      <c r="E49" s="26"/>
      <c r="F49" s="28">
        <v>12129.560000000001</v>
      </c>
      <c r="G49" s="28"/>
      <c r="H49" s="28">
        <v>0</v>
      </c>
      <c r="I49" s="28">
        <f t="shared" si="2"/>
        <v>12129.560000000001</v>
      </c>
      <c r="J49" s="28"/>
      <c r="K49" s="28"/>
      <c r="L49" s="75">
        <v>9140.6899999999987</v>
      </c>
      <c r="M49" s="75">
        <v>2198</v>
      </c>
      <c r="N49" s="75">
        <f t="shared" si="3"/>
        <v>23468.25</v>
      </c>
    </row>
    <row r="50" spans="1:14" s="25" customFormat="1" ht="15" customHeight="1">
      <c r="A50" s="4">
        <v>46</v>
      </c>
      <c r="B50" s="26" t="s">
        <v>67</v>
      </c>
      <c r="C50" s="26" t="s">
        <v>308</v>
      </c>
      <c r="D50" s="26" t="s">
        <v>299</v>
      </c>
      <c r="E50" s="26"/>
      <c r="F50" s="28">
        <v>6199.75</v>
      </c>
      <c r="G50" s="28"/>
      <c r="H50" s="28">
        <v>0</v>
      </c>
      <c r="I50" s="28">
        <f t="shared" si="2"/>
        <v>6199.75</v>
      </c>
      <c r="J50" s="28"/>
      <c r="K50" s="28"/>
      <c r="L50" s="75">
        <v>4129.7299999999996</v>
      </c>
      <c r="M50" s="75">
        <v>1938</v>
      </c>
      <c r="N50" s="75">
        <f t="shared" si="3"/>
        <v>12267.48</v>
      </c>
    </row>
    <row r="51" spans="1:14" s="25" customFormat="1" ht="15" customHeight="1">
      <c r="A51" s="4">
        <v>47</v>
      </c>
      <c r="B51" s="26" t="s">
        <v>59</v>
      </c>
      <c r="C51" s="26" t="s">
        <v>309</v>
      </c>
      <c r="D51" s="26" t="s">
        <v>301</v>
      </c>
      <c r="E51" s="26"/>
      <c r="F51" s="28">
        <v>11551.57</v>
      </c>
      <c r="G51" s="28"/>
      <c r="H51" s="28">
        <v>0</v>
      </c>
      <c r="I51" s="28">
        <f t="shared" si="2"/>
        <v>11551.57</v>
      </c>
      <c r="J51" s="28"/>
      <c r="K51" s="28"/>
      <c r="L51" s="75">
        <v>5471.3300000000017</v>
      </c>
      <c r="M51" s="75">
        <v>2121</v>
      </c>
      <c r="N51" s="75">
        <f t="shared" si="3"/>
        <v>19143.900000000001</v>
      </c>
    </row>
    <row r="52" spans="1:14" s="25" customFormat="1" ht="15" customHeight="1">
      <c r="A52" s="4">
        <v>48</v>
      </c>
      <c r="B52" s="26" t="s">
        <v>61</v>
      </c>
      <c r="C52" s="26" t="s">
        <v>310</v>
      </c>
      <c r="D52" s="26" t="s">
        <v>301</v>
      </c>
      <c r="E52" s="26"/>
      <c r="F52" s="28">
        <v>11501.7</v>
      </c>
      <c r="G52" s="28"/>
      <c r="H52" s="28">
        <v>0</v>
      </c>
      <c r="I52" s="28">
        <f t="shared" si="2"/>
        <v>11501.7</v>
      </c>
      <c r="J52" s="28"/>
      <c r="K52" s="28"/>
      <c r="L52" s="75">
        <v>5520.7000000000007</v>
      </c>
      <c r="M52" s="75">
        <v>2114</v>
      </c>
      <c r="N52" s="75">
        <f t="shared" si="3"/>
        <v>19136.400000000001</v>
      </c>
    </row>
    <row r="53" spans="1:14" s="25" customFormat="1" ht="15" customHeight="1">
      <c r="A53" s="4">
        <v>49</v>
      </c>
      <c r="B53" s="26" t="s">
        <v>63</v>
      </c>
      <c r="C53" s="26" t="s">
        <v>311</v>
      </c>
      <c r="D53" s="26" t="s">
        <v>301</v>
      </c>
      <c r="E53" s="26"/>
      <c r="F53" s="28">
        <v>11571.67</v>
      </c>
      <c r="G53" s="28"/>
      <c r="H53" s="28">
        <v>0</v>
      </c>
      <c r="I53" s="28">
        <f t="shared" si="2"/>
        <v>11571.67</v>
      </c>
      <c r="J53" s="28"/>
      <c r="K53" s="28"/>
      <c r="L53" s="75">
        <v>2922.6299999999992</v>
      </c>
      <c r="M53" s="75">
        <v>1862</v>
      </c>
      <c r="N53" s="75">
        <f t="shared" si="3"/>
        <v>16356.3</v>
      </c>
    </row>
    <row r="54" spans="1:14" s="25" customFormat="1" ht="15" customHeight="1">
      <c r="A54" s="4">
        <v>50</v>
      </c>
      <c r="B54" s="26" t="s">
        <v>65</v>
      </c>
      <c r="C54" s="26" t="s">
        <v>312</v>
      </c>
      <c r="D54" s="26" t="s">
        <v>313</v>
      </c>
      <c r="E54" s="26"/>
      <c r="F54" s="28">
        <v>7535.29</v>
      </c>
      <c r="G54" s="28"/>
      <c r="H54" s="28">
        <v>0</v>
      </c>
      <c r="I54" s="28">
        <f t="shared" si="2"/>
        <v>7535.29</v>
      </c>
      <c r="J54" s="28"/>
      <c r="K54" s="28"/>
      <c r="L54" s="75">
        <v>6540.0000000000009</v>
      </c>
      <c r="M54" s="75">
        <v>1620</v>
      </c>
      <c r="N54" s="75">
        <f t="shared" si="3"/>
        <v>15695.29</v>
      </c>
    </row>
    <row r="55" spans="1:14" s="25" customFormat="1" ht="15" customHeight="1">
      <c r="A55" s="4">
        <v>51</v>
      </c>
      <c r="B55" s="26" t="s">
        <v>96</v>
      </c>
      <c r="C55" s="26" t="s">
        <v>314</v>
      </c>
      <c r="D55" s="26" t="s">
        <v>315</v>
      </c>
      <c r="E55" s="26"/>
      <c r="F55" s="28">
        <v>3158.39</v>
      </c>
      <c r="G55" s="28"/>
      <c r="H55" s="28">
        <v>0</v>
      </c>
      <c r="I55" s="28">
        <f t="shared" si="2"/>
        <v>3158.39</v>
      </c>
      <c r="J55" s="28"/>
      <c r="K55" s="28"/>
      <c r="L55" s="75"/>
      <c r="M55" s="75">
        <v>0</v>
      </c>
      <c r="N55" s="75">
        <f t="shared" si="3"/>
        <v>3158.39</v>
      </c>
    </row>
    <row r="56" spans="1:14" s="25" customFormat="1" ht="15" customHeight="1">
      <c r="A56" s="4">
        <v>52</v>
      </c>
      <c r="B56" s="26" t="s">
        <v>162</v>
      </c>
      <c r="C56" s="26" t="s">
        <v>316</v>
      </c>
      <c r="D56" s="26" t="s">
        <v>315</v>
      </c>
      <c r="E56" s="26"/>
      <c r="F56" s="28">
        <v>3168.73</v>
      </c>
      <c r="G56" s="28"/>
      <c r="H56" s="28">
        <v>0</v>
      </c>
      <c r="I56" s="28">
        <f t="shared" si="2"/>
        <v>3168.73</v>
      </c>
      <c r="J56" s="28"/>
      <c r="K56" s="28"/>
      <c r="L56" s="75"/>
      <c r="M56" s="75">
        <v>0</v>
      </c>
      <c r="N56" s="75">
        <f t="shared" si="3"/>
        <v>3168.73</v>
      </c>
    </row>
    <row r="57" spans="1:14" s="25" customFormat="1" ht="15" customHeight="1">
      <c r="A57" s="4">
        <v>53</v>
      </c>
      <c r="B57" s="26" t="s">
        <v>163</v>
      </c>
      <c r="C57" s="26" t="s">
        <v>317</v>
      </c>
      <c r="D57" s="26" t="s">
        <v>318</v>
      </c>
      <c r="E57" s="26"/>
      <c r="F57" s="28">
        <v>21692.04</v>
      </c>
      <c r="G57" s="28">
        <v>11564</v>
      </c>
      <c r="H57" s="28">
        <v>0</v>
      </c>
      <c r="I57" s="28">
        <f t="shared" si="2"/>
        <v>33256.04</v>
      </c>
      <c r="J57" s="28"/>
      <c r="K57" s="28"/>
      <c r="L57" s="75"/>
      <c r="M57" s="75">
        <v>2870</v>
      </c>
      <c r="N57" s="75">
        <f t="shared" si="3"/>
        <v>36126.04</v>
      </c>
    </row>
    <row r="58" spans="1:14" s="25" customFormat="1" ht="15" customHeight="1">
      <c r="A58" s="4">
        <v>54</v>
      </c>
      <c r="B58" s="26" t="s">
        <v>164</v>
      </c>
      <c r="C58" s="26" t="s">
        <v>319</v>
      </c>
      <c r="D58" s="26" t="s">
        <v>320</v>
      </c>
      <c r="E58" s="26"/>
      <c r="F58" s="28">
        <v>3642.33</v>
      </c>
      <c r="G58" s="28"/>
      <c r="H58" s="28">
        <v>0</v>
      </c>
      <c r="I58" s="28">
        <f t="shared" si="2"/>
        <v>3642.33</v>
      </c>
      <c r="J58" s="28"/>
      <c r="K58" s="28"/>
      <c r="L58" s="75"/>
      <c r="M58" s="75">
        <v>1044</v>
      </c>
      <c r="N58" s="75">
        <f t="shared" si="3"/>
        <v>4686.33</v>
      </c>
    </row>
    <row r="59" spans="1:14" s="25" customFormat="1" ht="15" customHeight="1">
      <c r="A59" s="4">
        <v>55</v>
      </c>
      <c r="B59" s="26" t="s">
        <v>165</v>
      </c>
      <c r="C59" s="26" t="s">
        <v>321</v>
      </c>
      <c r="D59" s="26" t="s">
        <v>320</v>
      </c>
      <c r="E59" s="26"/>
      <c r="F59" s="28">
        <v>6265.86</v>
      </c>
      <c r="G59" s="28"/>
      <c r="H59" s="28">
        <v>0</v>
      </c>
      <c r="I59" s="28">
        <f t="shared" si="2"/>
        <v>6265.86</v>
      </c>
      <c r="J59" s="28"/>
      <c r="K59" s="28"/>
      <c r="L59" s="75"/>
      <c r="M59" s="75">
        <v>0</v>
      </c>
      <c r="N59" s="75">
        <f t="shared" si="3"/>
        <v>6265.86</v>
      </c>
    </row>
    <row r="60" spans="1:14" s="25" customFormat="1" ht="15" customHeight="1">
      <c r="A60" s="4">
        <v>56</v>
      </c>
      <c r="B60" s="26" t="s">
        <v>94</v>
      </c>
      <c r="C60" s="26"/>
      <c r="D60" s="26"/>
      <c r="E60" s="26"/>
      <c r="F60" s="28">
        <v>18300</v>
      </c>
      <c r="G60" s="28"/>
      <c r="H60" s="28">
        <v>0</v>
      </c>
      <c r="I60" s="28">
        <f t="shared" si="2"/>
        <v>18300</v>
      </c>
      <c r="J60" s="28"/>
      <c r="K60" s="28"/>
      <c r="L60" s="75"/>
      <c r="M60" s="75">
        <v>0</v>
      </c>
      <c r="N60" s="75">
        <f t="shared" si="3"/>
        <v>18300</v>
      </c>
    </row>
    <row r="61" spans="1:14" s="25" customFormat="1" ht="15" customHeight="1">
      <c r="A61" s="4">
        <v>57</v>
      </c>
      <c r="B61" s="26" t="s">
        <v>166</v>
      </c>
      <c r="C61" s="26"/>
      <c r="D61" s="26"/>
      <c r="E61" s="26"/>
      <c r="F61" s="28">
        <v>18300</v>
      </c>
      <c r="G61" s="28"/>
      <c r="H61" s="28">
        <v>0</v>
      </c>
      <c r="I61" s="28">
        <f t="shared" si="2"/>
        <v>18300</v>
      </c>
      <c r="J61" s="28"/>
      <c r="K61" s="28"/>
      <c r="L61" s="75"/>
      <c r="M61" s="75">
        <v>0</v>
      </c>
      <c r="N61" s="75">
        <f t="shared" si="3"/>
        <v>18300</v>
      </c>
    </row>
    <row r="62" spans="1:14" s="25" customFormat="1" ht="15" customHeight="1">
      <c r="A62" s="4">
        <v>58</v>
      </c>
      <c r="B62" s="27" t="s">
        <v>126</v>
      </c>
      <c r="C62" s="27" t="s">
        <v>322</v>
      </c>
      <c r="D62" s="27" t="s">
        <v>221</v>
      </c>
      <c r="E62" s="27"/>
      <c r="F62" s="28">
        <v>1408096.5</v>
      </c>
      <c r="G62" s="28">
        <v>1079650</v>
      </c>
      <c r="H62" s="28">
        <v>0</v>
      </c>
      <c r="I62" s="28">
        <f t="shared" si="2"/>
        <v>2487746.5</v>
      </c>
      <c r="J62" s="28">
        <v>26670.799999999999</v>
      </c>
      <c r="K62" s="74"/>
      <c r="L62" s="75">
        <v>53145</v>
      </c>
      <c r="M62" s="75">
        <v>34905</v>
      </c>
      <c r="N62" s="75">
        <f t="shared" si="3"/>
        <v>2602467.2999999998</v>
      </c>
    </row>
    <row r="63" spans="1:14" s="25" customFormat="1" ht="15" customHeight="1">
      <c r="A63" s="4">
        <v>59</v>
      </c>
      <c r="B63" s="2" t="s">
        <v>127</v>
      </c>
      <c r="C63" s="2" t="s">
        <v>323</v>
      </c>
      <c r="D63" s="2" t="s">
        <v>222</v>
      </c>
      <c r="E63" s="2"/>
      <c r="F63" s="28">
        <v>258709.75000000006</v>
      </c>
      <c r="G63" s="28">
        <v>526878.4</v>
      </c>
      <c r="H63" s="28">
        <v>216695.1</v>
      </c>
      <c r="I63" s="28">
        <f t="shared" si="2"/>
        <v>1002283.2500000001</v>
      </c>
      <c r="J63" s="28">
        <v>40211.800000000003</v>
      </c>
      <c r="K63" s="74"/>
      <c r="L63" s="75">
        <v>63774</v>
      </c>
      <c r="M63" s="75">
        <v>58175</v>
      </c>
      <c r="N63" s="75">
        <f t="shared" si="3"/>
        <v>1164444.0500000003</v>
      </c>
    </row>
    <row r="64" spans="1:14" s="25" customFormat="1" ht="15" customHeight="1">
      <c r="A64" s="4">
        <v>60</v>
      </c>
      <c r="B64" s="2" t="s">
        <v>78</v>
      </c>
      <c r="C64" s="2" t="s">
        <v>324</v>
      </c>
      <c r="D64" s="24" t="s">
        <v>206</v>
      </c>
      <c r="E64" s="2"/>
      <c r="F64" s="28">
        <v>106627.45999999999</v>
      </c>
      <c r="G64" s="28"/>
      <c r="H64" s="28">
        <v>0</v>
      </c>
      <c r="I64" s="28">
        <f t="shared" si="2"/>
        <v>106627.45999999999</v>
      </c>
      <c r="J64" s="28">
        <v>39476.730000000003</v>
      </c>
      <c r="K64" s="74"/>
      <c r="L64" s="75">
        <v>11430.809999999998</v>
      </c>
      <c r="M64" s="75">
        <v>18000</v>
      </c>
      <c r="N64" s="75">
        <f t="shared" si="3"/>
        <v>175535</v>
      </c>
    </row>
    <row r="65" spans="1:14" s="25" customFormat="1" ht="15" customHeight="1">
      <c r="A65" s="4">
        <v>61</v>
      </c>
      <c r="B65" s="2" t="s">
        <v>128</v>
      </c>
      <c r="C65" s="2" t="s">
        <v>325</v>
      </c>
      <c r="D65" s="2" t="s">
        <v>240</v>
      </c>
      <c r="E65" s="2"/>
      <c r="F65" s="28">
        <v>69278.100000000006</v>
      </c>
      <c r="G65" s="28">
        <v>9655</v>
      </c>
      <c r="H65" s="28">
        <v>0</v>
      </c>
      <c r="I65" s="28">
        <f t="shared" si="2"/>
        <v>78933.100000000006</v>
      </c>
      <c r="J65" s="28">
        <v>33197.86</v>
      </c>
      <c r="K65" s="74"/>
      <c r="L65" s="75">
        <v>83352</v>
      </c>
      <c r="M65" s="75">
        <v>0</v>
      </c>
      <c r="N65" s="75">
        <f t="shared" si="3"/>
        <v>195482.96000000002</v>
      </c>
    </row>
    <row r="66" spans="1:14" s="25" customFormat="1" ht="15" customHeight="1">
      <c r="A66" s="4">
        <v>62</v>
      </c>
      <c r="B66" s="2" t="s">
        <v>129</v>
      </c>
      <c r="C66" s="2" t="s">
        <v>326</v>
      </c>
      <c r="D66" s="2" t="s">
        <v>206</v>
      </c>
      <c r="E66" s="2"/>
      <c r="F66" s="28">
        <v>41128.489999999991</v>
      </c>
      <c r="G66" s="28"/>
      <c r="H66" s="28">
        <v>0</v>
      </c>
      <c r="I66" s="28">
        <f t="shared" si="2"/>
        <v>41128.489999999991</v>
      </c>
      <c r="J66" s="28">
        <v>41360.5</v>
      </c>
      <c r="K66" s="74"/>
      <c r="L66" s="75">
        <v>5395</v>
      </c>
      <c r="M66" s="75">
        <v>0</v>
      </c>
      <c r="N66" s="75">
        <f t="shared" si="3"/>
        <v>87883.989999999991</v>
      </c>
    </row>
    <row r="67" spans="1:14" s="25" customFormat="1" ht="15" customHeight="1">
      <c r="A67" s="4">
        <v>63</v>
      </c>
      <c r="B67" s="2" t="s">
        <v>111</v>
      </c>
      <c r="C67" s="2" t="s">
        <v>327</v>
      </c>
      <c r="D67" s="24" t="s">
        <v>206</v>
      </c>
      <c r="E67" s="2"/>
      <c r="F67" s="28">
        <v>53795.469999999994</v>
      </c>
      <c r="G67" s="28"/>
      <c r="H67" s="28">
        <v>0</v>
      </c>
      <c r="I67" s="28">
        <f t="shared" si="2"/>
        <v>53795.469999999994</v>
      </c>
      <c r="J67" s="28">
        <v>9388</v>
      </c>
      <c r="K67" s="74"/>
      <c r="L67" s="75"/>
      <c r="M67" s="75">
        <v>0</v>
      </c>
      <c r="N67" s="75">
        <f t="shared" si="3"/>
        <v>63183.469999999994</v>
      </c>
    </row>
    <row r="68" spans="1:14" s="25" customFormat="1" ht="15" customHeight="1">
      <c r="A68" s="4">
        <v>64</v>
      </c>
      <c r="B68" s="2" t="s">
        <v>130</v>
      </c>
      <c r="C68" s="2" t="s">
        <v>328</v>
      </c>
      <c r="D68" s="2" t="s">
        <v>206</v>
      </c>
      <c r="E68" s="2"/>
      <c r="F68" s="28">
        <v>49530.25</v>
      </c>
      <c r="G68" s="28"/>
      <c r="H68" s="28">
        <v>0</v>
      </c>
      <c r="I68" s="28">
        <f t="shared" si="2"/>
        <v>49530.25</v>
      </c>
      <c r="J68" s="28"/>
      <c r="K68" s="28"/>
      <c r="L68" s="75">
        <v>10500</v>
      </c>
      <c r="M68" s="75">
        <v>0</v>
      </c>
      <c r="N68" s="75">
        <f t="shared" si="3"/>
        <v>60030.25</v>
      </c>
    </row>
    <row r="69" spans="1:14" s="25" customFormat="1" ht="15" customHeight="1">
      <c r="A69" s="4">
        <v>65</v>
      </c>
      <c r="B69" s="2" t="s">
        <v>131</v>
      </c>
      <c r="C69" s="2" t="s">
        <v>329</v>
      </c>
      <c r="D69" s="2" t="s">
        <v>206</v>
      </c>
      <c r="E69" s="2"/>
      <c r="F69" s="28">
        <v>30260.389999999996</v>
      </c>
      <c r="G69" s="28"/>
      <c r="H69" s="28">
        <v>0</v>
      </c>
      <c r="I69" s="28">
        <f t="shared" ref="I69:I100" si="4">F69+G69+H69</f>
        <v>30260.389999999996</v>
      </c>
      <c r="J69" s="28">
        <v>18115.29</v>
      </c>
      <c r="K69" s="74"/>
      <c r="L69" s="75"/>
      <c r="M69" s="75">
        <v>4800</v>
      </c>
      <c r="N69" s="75">
        <f t="shared" ref="N69:N100" si="5">I69+J69+K69+L69+M69</f>
        <v>53175.679999999993</v>
      </c>
    </row>
    <row r="70" spans="1:14" s="25" customFormat="1" ht="15" customHeight="1">
      <c r="A70" s="4">
        <v>66</v>
      </c>
      <c r="B70" s="2" t="s">
        <v>132</v>
      </c>
      <c r="C70" s="2" t="s">
        <v>330</v>
      </c>
      <c r="D70" s="2" t="s">
        <v>331</v>
      </c>
      <c r="E70" s="2"/>
      <c r="F70" s="28">
        <v>12283.259999999998</v>
      </c>
      <c r="G70" s="28"/>
      <c r="H70" s="28">
        <v>0</v>
      </c>
      <c r="I70" s="28">
        <f t="shared" si="4"/>
        <v>12283.259999999998</v>
      </c>
      <c r="J70" s="28">
        <v>17197.5</v>
      </c>
      <c r="K70" s="74"/>
      <c r="L70" s="75"/>
      <c r="M70" s="75">
        <v>0</v>
      </c>
      <c r="N70" s="75">
        <f t="shared" si="5"/>
        <v>29480.76</v>
      </c>
    </row>
    <row r="71" spans="1:14" s="25" customFormat="1" ht="15" customHeight="1">
      <c r="A71" s="4">
        <v>67</v>
      </c>
      <c r="B71" s="2" t="s">
        <v>133</v>
      </c>
      <c r="C71" s="2" t="s">
        <v>332</v>
      </c>
      <c r="D71" s="2" t="s">
        <v>206</v>
      </c>
      <c r="E71" s="2"/>
      <c r="F71" s="28">
        <v>159077.84</v>
      </c>
      <c r="G71" s="28"/>
      <c r="H71" s="28">
        <v>0</v>
      </c>
      <c r="I71" s="28">
        <f t="shared" si="4"/>
        <v>159077.84</v>
      </c>
      <c r="J71" s="28">
        <v>33845.9</v>
      </c>
      <c r="K71" s="74"/>
      <c r="L71" s="75">
        <v>37500</v>
      </c>
      <c r="M71" s="75">
        <v>0</v>
      </c>
      <c r="N71" s="75">
        <f t="shared" si="5"/>
        <v>230423.74</v>
      </c>
    </row>
    <row r="72" spans="1:14" s="25" customFormat="1" ht="15" customHeight="1">
      <c r="A72" s="4">
        <v>68</v>
      </c>
      <c r="B72" s="2" t="s">
        <v>135</v>
      </c>
      <c r="C72" s="2" t="s">
        <v>333</v>
      </c>
      <c r="D72" s="2" t="s">
        <v>334</v>
      </c>
      <c r="E72" s="2"/>
      <c r="F72" s="28">
        <v>10314.27</v>
      </c>
      <c r="G72" s="28"/>
      <c r="H72" s="28">
        <v>0</v>
      </c>
      <c r="I72" s="28">
        <f t="shared" si="4"/>
        <v>10314.27</v>
      </c>
      <c r="J72" s="28">
        <v>14085.5</v>
      </c>
      <c r="K72" s="74"/>
      <c r="L72" s="75"/>
      <c r="M72" s="75">
        <v>0</v>
      </c>
      <c r="N72" s="75">
        <f t="shared" si="5"/>
        <v>24399.77</v>
      </c>
    </row>
    <row r="73" spans="1:14" s="25" customFormat="1" ht="15" customHeight="1">
      <c r="A73" s="4">
        <v>69</v>
      </c>
      <c r="B73" s="2" t="s">
        <v>136</v>
      </c>
      <c r="C73" s="2" t="s">
        <v>335</v>
      </c>
      <c r="D73" s="2" t="s">
        <v>336</v>
      </c>
      <c r="E73" s="2"/>
      <c r="F73" s="28">
        <v>19557.12</v>
      </c>
      <c r="G73" s="28"/>
      <c r="H73" s="28">
        <v>0</v>
      </c>
      <c r="I73" s="28">
        <f t="shared" si="4"/>
        <v>19557.12</v>
      </c>
      <c r="J73" s="28">
        <v>31406.95</v>
      </c>
      <c r="K73" s="74"/>
      <c r="L73" s="75"/>
      <c r="M73" s="75">
        <v>0</v>
      </c>
      <c r="N73" s="75">
        <f t="shared" si="5"/>
        <v>50964.07</v>
      </c>
    </row>
    <row r="74" spans="1:14" s="25" customFormat="1" ht="15" customHeight="1">
      <c r="A74" s="4">
        <v>70</v>
      </c>
      <c r="B74" s="2" t="s">
        <v>73</v>
      </c>
      <c r="C74" s="2" t="s">
        <v>337</v>
      </c>
      <c r="D74" s="24" t="s">
        <v>206</v>
      </c>
      <c r="E74" s="2"/>
      <c r="F74" s="28">
        <v>148388.24</v>
      </c>
      <c r="G74" s="28"/>
      <c r="H74" s="28">
        <v>0</v>
      </c>
      <c r="I74" s="28">
        <f t="shared" si="4"/>
        <v>148388.24</v>
      </c>
      <c r="J74" s="28">
        <v>33195.1</v>
      </c>
      <c r="K74" s="74"/>
      <c r="L74" s="75">
        <v>17932</v>
      </c>
      <c r="M74" s="75">
        <v>0</v>
      </c>
      <c r="N74" s="75">
        <f t="shared" si="5"/>
        <v>199515.34</v>
      </c>
    </row>
    <row r="75" spans="1:14" s="25" customFormat="1" ht="15" customHeight="1">
      <c r="A75" s="4">
        <v>71</v>
      </c>
      <c r="B75" s="2" t="s">
        <v>88</v>
      </c>
      <c r="C75" s="2" t="s">
        <v>338</v>
      </c>
      <c r="D75" s="24" t="s">
        <v>206</v>
      </c>
      <c r="E75" s="2"/>
      <c r="F75" s="28">
        <v>57092.47</v>
      </c>
      <c r="G75" s="28"/>
      <c r="H75" s="28">
        <v>0</v>
      </c>
      <c r="I75" s="28">
        <f t="shared" si="4"/>
        <v>57092.47</v>
      </c>
      <c r="J75" s="28">
        <v>27857.9</v>
      </c>
      <c r="K75" s="74"/>
      <c r="L75" s="75"/>
      <c r="M75" s="75">
        <v>0</v>
      </c>
      <c r="N75" s="75">
        <f t="shared" si="5"/>
        <v>84950.37</v>
      </c>
    </row>
    <row r="76" spans="1:14" s="25" customFormat="1" ht="15" customHeight="1">
      <c r="A76" s="4">
        <v>72</v>
      </c>
      <c r="B76" s="2" t="s">
        <v>80</v>
      </c>
      <c r="C76" s="2" t="s">
        <v>339</v>
      </c>
      <c r="D76" s="24" t="s">
        <v>340</v>
      </c>
      <c r="E76" s="2"/>
      <c r="F76" s="28">
        <v>78935.180000000008</v>
      </c>
      <c r="G76" s="28"/>
      <c r="H76" s="28">
        <v>0</v>
      </c>
      <c r="I76" s="28">
        <f t="shared" si="4"/>
        <v>78935.180000000008</v>
      </c>
      <c r="J76" s="28">
        <v>65113.5</v>
      </c>
      <c r="K76" s="74"/>
      <c r="L76" s="75">
        <v>1658.5</v>
      </c>
      <c r="M76" s="75">
        <v>8640</v>
      </c>
      <c r="N76" s="75">
        <f t="shared" si="5"/>
        <v>154347.18</v>
      </c>
    </row>
    <row r="77" spans="1:14" s="25" customFormat="1" ht="15" customHeight="1">
      <c r="A77" s="4">
        <v>73</v>
      </c>
      <c r="B77" s="2" t="s">
        <v>137</v>
      </c>
      <c r="C77" s="2" t="s">
        <v>341</v>
      </c>
      <c r="D77" s="24" t="s">
        <v>206</v>
      </c>
      <c r="E77" s="2"/>
      <c r="F77" s="28">
        <v>43598.270000000004</v>
      </c>
      <c r="G77" s="28"/>
      <c r="H77" s="28">
        <v>0</v>
      </c>
      <c r="I77" s="28">
        <f t="shared" si="4"/>
        <v>43598.270000000004</v>
      </c>
      <c r="J77" s="28">
        <v>11472.18</v>
      </c>
      <c r="K77" s="74"/>
      <c r="L77" s="75">
        <v>6502</v>
      </c>
      <c r="M77" s="75">
        <v>0</v>
      </c>
      <c r="N77" s="75">
        <f t="shared" si="5"/>
        <v>61572.450000000004</v>
      </c>
    </row>
    <row r="78" spans="1:14" s="25" customFormat="1" ht="15" customHeight="1">
      <c r="A78" s="4">
        <v>74</v>
      </c>
      <c r="B78" s="2" t="s">
        <v>84</v>
      </c>
      <c r="C78" s="2" t="s">
        <v>342</v>
      </c>
      <c r="D78" s="24" t="s">
        <v>206</v>
      </c>
      <c r="E78" s="2"/>
      <c r="F78" s="28">
        <v>58772.460000000006</v>
      </c>
      <c r="G78" s="28"/>
      <c r="H78" s="28">
        <v>0</v>
      </c>
      <c r="I78" s="28">
        <f t="shared" si="4"/>
        <v>58772.460000000006</v>
      </c>
      <c r="J78" s="28">
        <v>41171.5</v>
      </c>
      <c r="K78" s="74"/>
      <c r="L78" s="75">
        <v>-0.46000000000640284</v>
      </c>
      <c r="M78" s="75">
        <v>7020</v>
      </c>
      <c r="N78" s="75">
        <f t="shared" si="5"/>
        <v>106963.5</v>
      </c>
    </row>
    <row r="79" spans="1:14" s="25" customFormat="1" ht="15" customHeight="1">
      <c r="A79" s="4">
        <v>75</v>
      </c>
      <c r="B79" s="2" t="s">
        <v>71</v>
      </c>
      <c r="C79" s="2" t="s">
        <v>337</v>
      </c>
      <c r="D79" s="24" t="s">
        <v>206</v>
      </c>
      <c r="E79" s="2"/>
      <c r="F79" s="28">
        <v>189528.71000000002</v>
      </c>
      <c r="G79" s="28"/>
      <c r="H79" s="28">
        <v>0</v>
      </c>
      <c r="I79" s="28">
        <f t="shared" si="4"/>
        <v>189528.71000000002</v>
      </c>
      <c r="J79" s="28">
        <v>9723</v>
      </c>
      <c r="K79" s="74"/>
      <c r="L79" s="75">
        <v>22932.549999999988</v>
      </c>
      <c r="M79" s="75">
        <v>0</v>
      </c>
      <c r="N79" s="75">
        <f t="shared" si="5"/>
        <v>222184.26</v>
      </c>
    </row>
    <row r="80" spans="1:14" s="25" customFormat="1" ht="15" customHeight="1">
      <c r="A80" s="4">
        <v>76</v>
      </c>
      <c r="B80" s="2" t="s">
        <v>138</v>
      </c>
      <c r="C80" s="2" t="s">
        <v>343</v>
      </c>
      <c r="D80" s="2" t="s">
        <v>206</v>
      </c>
      <c r="E80" s="2"/>
      <c r="F80" s="28">
        <v>63185.86</v>
      </c>
      <c r="G80" s="28"/>
      <c r="H80" s="28">
        <v>0</v>
      </c>
      <c r="I80" s="28">
        <f t="shared" si="4"/>
        <v>63185.86</v>
      </c>
      <c r="J80" s="28">
        <v>33642</v>
      </c>
      <c r="K80" s="74"/>
      <c r="L80" s="75">
        <v>30023</v>
      </c>
      <c r="M80" s="75">
        <v>9390</v>
      </c>
      <c r="N80" s="75">
        <f t="shared" si="5"/>
        <v>136240.85999999999</v>
      </c>
    </row>
    <row r="81" spans="1:14" s="25" customFormat="1" ht="15" customHeight="1">
      <c r="A81" s="4">
        <v>77</v>
      </c>
      <c r="B81" s="2" t="s">
        <v>139</v>
      </c>
      <c r="C81" s="2" t="s">
        <v>344</v>
      </c>
      <c r="D81" s="2" t="s">
        <v>206</v>
      </c>
      <c r="E81" s="2"/>
      <c r="F81" s="28">
        <v>107606.29999999999</v>
      </c>
      <c r="G81" s="28"/>
      <c r="H81" s="28">
        <v>0</v>
      </c>
      <c r="I81" s="28">
        <f t="shared" si="4"/>
        <v>107606.29999999999</v>
      </c>
      <c r="J81" s="28">
        <v>38323.899999999994</v>
      </c>
      <c r="K81" s="74"/>
      <c r="L81" s="75">
        <v>32990</v>
      </c>
      <c r="M81" s="75">
        <v>0</v>
      </c>
      <c r="N81" s="75">
        <f t="shared" si="5"/>
        <v>178920.19999999998</v>
      </c>
    </row>
    <row r="82" spans="1:14" s="25" customFormat="1" ht="15" customHeight="1">
      <c r="A82" s="4">
        <v>78</v>
      </c>
      <c r="B82" s="2" t="s">
        <v>140</v>
      </c>
      <c r="C82" s="2" t="s">
        <v>345</v>
      </c>
      <c r="D82" s="2" t="s">
        <v>346</v>
      </c>
      <c r="E82" s="2"/>
      <c r="F82" s="28">
        <v>49603.83</v>
      </c>
      <c r="G82" s="28"/>
      <c r="H82" s="28">
        <v>0</v>
      </c>
      <c r="I82" s="28">
        <f t="shared" si="4"/>
        <v>49603.83</v>
      </c>
      <c r="J82" s="28">
        <v>14846</v>
      </c>
      <c r="K82" s="28"/>
      <c r="L82" s="75"/>
      <c r="M82" s="75">
        <v>7569</v>
      </c>
      <c r="N82" s="75">
        <f t="shared" si="5"/>
        <v>72018.83</v>
      </c>
    </row>
    <row r="83" spans="1:14" s="25" customFormat="1" ht="15" customHeight="1">
      <c r="A83" s="4">
        <v>79</v>
      </c>
      <c r="B83" s="2" t="s">
        <v>141</v>
      </c>
      <c r="C83" s="2" t="s">
        <v>347</v>
      </c>
      <c r="D83" s="2" t="s">
        <v>221</v>
      </c>
      <c r="E83" s="2"/>
      <c r="F83" s="28">
        <v>99214.18</v>
      </c>
      <c r="G83" s="28">
        <v>61900</v>
      </c>
      <c r="H83" s="28">
        <v>0</v>
      </c>
      <c r="I83" s="28">
        <f t="shared" si="4"/>
        <v>161114.18</v>
      </c>
      <c r="J83" s="28">
        <v>23568.400000000001</v>
      </c>
      <c r="K83" s="28"/>
      <c r="L83" s="75">
        <v>56500</v>
      </c>
      <c r="M83" s="75">
        <v>22575</v>
      </c>
      <c r="N83" s="75">
        <f t="shared" si="5"/>
        <v>263757.57999999996</v>
      </c>
    </row>
    <row r="84" spans="1:14" s="25" customFormat="1" ht="15" customHeight="1">
      <c r="A84" s="4">
        <v>80</v>
      </c>
      <c r="B84" s="2" t="s">
        <v>142</v>
      </c>
      <c r="C84" s="2" t="s">
        <v>348</v>
      </c>
      <c r="D84" s="2" t="s">
        <v>206</v>
      </c>
      <c r="E84" s="2"/>
      <c r="F84" s="28">
        <v>99276.58</v>
      </c>
      <c r="G84" s="28"/>
      <c r="H84" s="28">
        <v>0</v>
      </c>
      <c r="I84" s="28">
        <f t="shared" si="4"/>
        <v>99276.58</v>
      </c>
      <c r="J84" s="28">
        <v>56955.68</v>
      </c>
      <c r="K84" s="28">
        <v>5800</v>
      </c>
      <c r="L84" s="75">
        <v>56500</v>
      </c>
      <c r="M84" s="75">
        <v>15050</v>
      </c>
      <c r="N84" s="75">
        <f t="shared" si="5"/>
        <v>233582.26</v>
      </c>
    </row>
    <row r="85" spans="1:14" s="25" customFormat="1" ht="15" customHeight="1">
      <c r="A85" s="4">
        <v>81</v>
      </c>
      <c r="B85" s="2" t="s">
        <v>86</v>
      </c>
      <c r="C85" s="2" t="s">
        <v>349</v>
      </c>
      <c r="D85" s="24" t="s">
        <v>206</v>
      </c>
      <c r="E85" s="2"/>
      <c r="F85" s="28">
        <v>43226.689999999995</v>
      </c>
      <c r="G85" s="28"/>
      <c r="H85" s="28">
        <v>0</v>
      </c>
      <c r="I85" s="28">
        <f t="shared" si="4"/>
        <v>43226.689999999995</v>
      </c>
      <c r="J85" s="28">
        <v>50147.6</v>
      </c>
      <c r="K85" s="28"/>
      <c r="L85" s="75"/>
      <c r="M85" s="75">
        <v>4990</v>
      </c>
      <c r="N85" s="75">
        <f t="shared" si="5"/>
        <v>98364.29</v>
      </c>
    </row>
    <row r="86" spans="1:14" s="25" customFormat="1" ht="15" customHeight="1">
      <c r="A86" s="4">
        <v>82</v>
      </c>
      <c r="B86" s="2" t="s">
        <v>143</v>
      </c>
      <c r="C86" s="2" t="s">
        <v>350</v>
      </c>
      <c r="D86" s="2" t="s">
        <v>206</v>
      </c>
      <c r="E86" s="2"/>
      <c r="F86" s="28">
        <v>57445.659999999989</v>
      </c>
      <c r="G86" s="28"/>
      <c r="H86" s="28">
        <v>0</v>
      </c>
      <c r="I86" s="28">
        <f t="shared" si="4"/>
        <v>57445.659999999989</v>
      </c>
      <c r="J86" s="28">
        <v>31604</v>
      </c>
      <c r="K86" s="28"/>
      <c r="L86" s="75">
        <v>12064.5</v>
      </c>
      <c r="M86" s="75">
        <v>0</v>
      </c>
      <c r="N86" s="75">
        <f t="shared" si="5"/>
        <v>101114.15999999999</v>
      </c>
    </row>
    <row r="87" spans="1:14" s="25" customFormat="1" ht="15" customHeight="1">
      <c r="A87" s="4">
        <v>83</v>
      </c>
      <c r="B87" s="2" t="s">
        <v>75</v>
      </c>
      <c r="C87" s="2" t="s">
        <v>351</v>
      </c>
      <c r="D87" s="24" t="s">
        <v>206</v>
      </c>
      <c r="E87" s="2"/>
      <c r="F87" s="28">
        <v>79832.180000000008</v>
      </c>
      <c r="G87" s="28"/>
      <c r="H87" s="28">
        <v>0</v>
      </c>
      <c r="I87" s="28">
        <f t="shared" si="4"/>
        <v>79832.180000000008</v>
      </c>
      <c r="J87" s="28">
        <v>29446.5</v>
      </c>
      <c r="K87" s="28"/>
      <c r="L87" s="75">
        <v>53712.599999999991</v>
      </c>
      <c r="M87" s="75">
        <v>11850</v>
      </c>
      <c r="N87" s="75">
        <f t="shared" si="5"/>
        <v>174841.28</v>
      </c>
    </row>
    <row r="88" spans="1:14" s="25" customFormat="1" ht="15" customHeight="1">
      <c r="A88" s="4">
        <v>84</v>
      </c>
      <c r="B88" s="2" t="s">
        <v>144</v>
      </c>
      <c r="C88" s="2" t="s">
        <v>352</v>
      </c>
      <c r="D88" s="2" t="s">
        <v>206</v>
      </c>
      <c r="E88" s="2"/>
      <c r="F88" s="28">
        <v>55628.43</v>
      </c>
      <c r="G88" s="28"/>
      <c r="H88" s="28">
        <v>0</v>
      </c>
      <c r="I88" s="28">
        <f t="shared" si="4"/>
        <v>55628.43</v>
      </c>
      <c r="J88" s="28">
        <v>20748.599999999999</v>
      </c>
      <c r="K88" s="28"/>
      <c r="L88" s="75">
        <v>21936</v>
      </c>
      <c r="M88" s="75">
        <v>7380</v>
      </c>
      <c r="N88" s="75">
        <f t="shared" si="5"/>
        <v>105693.03</v>
      </c>
    </row>
    <row r="89" spans="1:14" s="25" customFormat="1" ht="15" customHeight="1">
      <c r="A89" s="4">
        <v>85</v>
      </c>
      <c r="B89" s="2" t="s">
        <v>106</v>
      </c>
      <c r="C89" s="2" t="s">
        <v>353</v>
      </c>
      <c r="D89" s="24" t="s">
        <v>215</v>
      </c>
      <c r="E89" s="2"/>
      <c r="F89" s="28">
        <v>136485.32</v>
      </c>
      <c r="G89" s="28"/>
      <c r="H89" s="28">
        <v>0</v>
      </c>
      <c r="I89" s="28">
        <f t="shared" si="4"/>
        <v>136485.32</v>
      </c>
      <c r="J89" s="28">
        <v>66904.399999999994</v>
      </c>
      <c r="K89" s="28"/>
      <c r="L89" s="8">
        <v>116205.02</v>
      </c>
      <c r="M89" s="8">
        <v>20790</v>
      </c>
      <c r="N89" s="75">
        <f t="shared" si="5"/>
        <v>340384.74</v>
      </c>
    </row>
    <row r="90" spans="1:14" s="25" customFormat="1" ht="15" customHeight="1">
      <c r="A90" s="4">
        <v>86</v>
      </c>
      <c r="B90" s="2" t="s">
        <v>145</v>
      </c>
      <c r="C90" s="2" t="s">
        <v>354</v>
      </c>
      <c r="D90" s="2" t="s">
        <v>206</v>
      </c>
      <c r="E90" s="2"/>
      <c r="F90" s="28">
        <v>55625.19</v>
      </c>
      <c r="G90" s="28"/>
      <c r="H90" s="28">
        <v>0</v>
      </c>
      <c r="I90" s="28">
        <f t="shared" si="4"/>
        <v>55625.19</v>
      </c>
      <c r="J90" s="28">
        <v>16645.599999999999</v>
      </c>
      <c r="K90" s="28"/>
      <c r="L90" s="75">
        <v>21939</v>
      </c>
      <c r="M90" s="75">
        <v>6120</v>
      </c>
      <c r="N90" s="75">
        <f t="shared" si="5"/>
        <v>100329.79000000001</v>
      </c>
    </row>
    <row r="91" spans="1:14" s="25" customFormat="1" ht="15" customHeight="1">
      <c r="A91" s="4">
        <v>87</v>
      </c>
      <c r="B91" s="2" t="s">
        <v>146</v>
      </c>
      <c r="C91" s="2" t="s">
        <v>355</v>
      </c>
      <c r="D91" s="2" t="s">
        <v>356</v>
      </c>
      <c r="E91" s="2"/>
      <c r="F91" s="28">
        <v>1225.5999999999999</v>
      </c>
      <c r="G91" s="28"/>
      <c r="H91" s="28">
        <v>0</v>
      </c>
      <c r="I91" s="28">
        <f t="shared" si="4"/>
        <v>1225.5999999999999</v>
      </c>
      <c r="J91" s="28">
        <v>1786.18</v>
      </c>
      <c r="K91" s="28"/>
      <c r="L91" s="75"/>
      <c r="M91" s="75">
        <v>750</v>
      </c>
      <c r="N91" s="75">
        <f t="shared" si="5"/>
        <v>3761.7799999999997</v>
      </c>
    </row>
    <row r="92" spans="1:14" s="25" customFormat="1" ht="15" customHeight="1">
      <c r="A92" s="4">
        <v>88</v>
      </c>
      <c r="B92" s="2" t="s">
        <v>92</v>
      </c>
      <c r="C92" s="2" t="s">
        <v>357</v>
      </c>
      <c r="D92" s="2" t="s">
        <v>358</v>
      </c>
      <c r="E92" s="2"/>
      <c r="F92" s="28">
        <v>37871.97</v>
      </c>
      <c r="G92" s="28"/>
      <c r="H92" s="28">
        <v>0</v>
      </c>
      <c r="I92" s="28">
        <f t="shared" si="4"/>
        <v>37871.97</v>
      </c>
      <c r="J92" s="28">
        <v>14064.91</v>
      </c>
      <c r="K92" s="28"/>
      <c r="L92" s="75">
        <v>11063.119999999995</v>
      </c>
      <c r="M92" s="75">
        <v>4284</v>
      </c>
      <c r="N92" s="75">
        <f t="shared" si="5"/>
        <v>67284</v>
      </c>
    </row>
    <row r="93" spans="1:14" s="25" customFormat="1" ht="15" customHeight="1">
      <c r="A93" s="4">
        <v>89</v>
      </c>
      <c r="B93" s="2" t="s">
        <v>147</v>
      </c>
      <c r="C93" s="2" t="s">
        <v>359</v>
      </c>
      <c r="D93" s="2" t="s">
        <v>340</v>
      </c>
      <c r="E93" s="2"/>
      <c r="F93" s="28">
        <v>75483.98</v>
      </c>
      <c r="G93" s="28"/>
      <c r="H93" s="28">
        <v>0</v>
      </c>
      <c r="I93" s="28">
        <f t="shared" si="4"/>
        <v>75483.98</v>
      </c>
      <c r="J93" s="28">
        <v>21953.059999999998</v>
      </c>
      <c r="K93" s="28"/>
      <c r="L93" s="75"/>
      <c r="M93" s="75">
        <v>10800</v>
      </c>
      <c r="N93" s="75">
        <f t="shared" si="5"/>
        <v>108237.04</v>
      </c>
    </row>
    <row r="94" spans="1:14" s="25" customFormat="1" ht="15" customHeight="1">
      <c r="A94" s="4">
        <v>90</v>
      </c>
      <c r="B94" s="9" t="s">
        <v>148</v>
      </c>
      <c r="C94" s="9" t="s">
        <v>335</v>
      </c>
      <c r="D94" s="9" t="s">
        <v>360</v>
      </c>
      <c r="E94" s="9"/>
      <c r="F94" s="28">
        <v>9634.8200000000015</v>
      </c>
      <c r="G94" s="28"/>
      <c r="H94" s="28">
        <v>0</v>
      </c>
      <c r="I94" s="28">
        <f t="shared" si="4"/>
        <v>9634.8200000000015</v>
      </c>
      <c r="J94" s="28">
        <v>2537.9499999999998</v>
      </c>
      <c r="K94" s="28"/>
      <c r="L94" s="75"/>
      <c r="M94" s="75">
        <v>1680</v>
      </c>
      <c r="N94" s="75">
        <f t="shared" si="5"/>
        <v>13852.77</v>
      </c>
    </row>
    <row r="95" spans="1:14" s="25" customFormat="1" ht="15" customHeight="1">
      <c r="A95" s="4">
        <v>91</v>
      </c>
      <c r="B95" s="2" t="s">
        <v>149</v>
      </c>
      <c r="C95" s="2" t="s">
        <v>361</v>
      </c>
      <c r="D95" s="2" t="s">
        <v>241</v>
      </c>
      <c r="E95" s="2"/>
      <c r="F95" s="28">
        <v>85870.260000000009</v>
      </c>
      <c r="G95" s="28">
        <v>430473.35</v>
      </c>
      <c r="H95" s="28">
        <v>180455.37</v>
      </c>
      <c r="I95" s="28">
        <f t="shared" si="4"/>
        <v>696798.98</v>
      </c>
      <c r="J95" s="28">
        <v>0</v>
      </c>
      <c r="K95" s="28"/>
      <c r="L95" s="75">
        <v>129272</v>
      </c>
      <c r="M95" s="75">
        <v>36090</v>
      </c>
      <c r="N95" s="75">
        <f t="shared" si="5"/>
        <v>862160.98</v>
      </c>
    </row>
    <row r="96" spans="1:14" s="25" customFormat="1" ht="15" customHeight="1">
      <c r="A96" s="4">
        <v>92</v>
      </c>
      <c r="B96" s="2" t="s">
        <v>25</v>
      </c>
      <c r="C96" s="2" t="s">
        <v>362</v>
      </c>
      <c r="D96" s="24" t="s">
        <v>206</v>
      </c>
      <c r="E96" s="2"/>
      <c r="F96" s="28">
        <v>40143.57</v>
      </c>
      <c r="G96" s="28"/>
      <c r="H96" s="28">
        <v>0</v>
      </c>
      <c r="I96" s="28">
        <f t="shared" si="4"/>
        <v>40143.57</v>
      </c>
      <c r="J96" s="28">
        <v>7200</v>
      </c>
      <c r="K96" s="28"/>
      <c r="L96" s="75">
        <v>22893.500000000007</v>
      </c>
      <c r="M96" s="75">
        <v>4860</v>
      </c>
      <c r="N96" s="75">
        <f t="shared" si="5"/>
        <v>75097.070000000007</v>
      </c>
    </row>
    <row r="97" spans="1:14" s="25" customFormat="1" ht="15" customHeight="1">
      <c r="A97" s="4">
        <v>93</v>
      </c>
      <c r="B97" s="2" t="s">
        <v>39</v>
      </c>
      <c r="C97" s="2" t="s">
        <v>363</v>
      </c>
      <c r="D97" s="24" t="s">
        <v>206</v>
      </c>
      <c r="E97" s="2"/>
      <c r="F97" s="28">
        <v>33778.579999999994</v>
      </c>
      <c r="G97" s="28"/>
      <c r="H97" s="28">
        <v>0</v>
      </c>
      <c r="I97" s="28">
        <f t="shared" si="4"/>
        <v>33778.579999999994</v>
      </c>
      <c r="J97" s="28">
        <v>5972.41</v>
      </c>
      <c r="K97" s="28"/>
      <c r="L97" s="75">
        <v>8309.5900000000111</v>
      </c>
      <c r="M97" s="75">
        <v>4230</v>
      </c>
      <c r="N97" s="75">
        <f t="shared" si="5"/>
        <v>52290.58</v>
      </c>
    </row>
    <row r="98" spans="1:14" s="25" customFormat="1" ht="15" customHeight="1">
      <c r="A98" s="4">
        <v>94</v>
      </c>
      <c r="B98" s="9" t="s">
        <v>37</v>
      </c>
      <c r="C98" s="9" t="s">
        <v>364</v>
      </c>
      <c r="D98" s="24" t="s">
        <v>206</v>
      </c>
      <c r="E98" s="9"/>
      <c r="F98" s="28">
        <v>29644.69</v>
      </c>
      <c r="G98" s="28"/>
      <c r="H98" s="28">
        <v>0</v>
      </c>
      <c r="I98" s="28">
        <f t="shared" si="4"/>
        <v>29644.69</v>
      </c>
      <c r="J98" s="28">
        <v>7200</v>
      </c>
      <c r="K98" s="28"/>
      <c r="L98" s="75">
        <v>11700</v>
      </c>
      <c r="M98" s="75">
        <v>4800</v>
      </c>
      <c r="N98" s="75">
        <f t="shared" si="5"/>
        <v>53344.69</v>
      </c>
    </row>
    <row r="99" spans="1:14" s="25" customFormat="1" ht="15" customHeight="1">
      <c r="A99" s="4">
        <v>95</v>
      </c>
      <c r="B99" s="9" t="s">
        <v>150</v>
      </c>
      <c r="C99" s="9" t="s">
        <v>365</v>
      </c>
      <c r="D99" s="9" t="s">
        <v>340</v>
      </c>
      <c r="E99" s="9"/>
      <c r="F99" s="28">
        <v>55186.290000000008</v>
      </c>
      <c r="G99" s="28"/>
      <c r="H99" s="28">
        <v>0</v>
      </c>
      <c r="I99" s="28">
        <f t="shared" si="4"/>
        <v>55186.290000000008</v>
      </c>
      <c r="J99" s="28">
        <v>8062.87</v>
      </c>
      <c r="K99" s="28"/>
      <c r="L99" s="75"/>
      <c r="M99" s="75">
        <v>7020</v>
      </c>
      <c r="N99" s="75">
        <f t="shared" si="5"/>
        <v>70269.16</v>
      </c>
    </row>
    <row r="100" spans="1:14" s="25" customFormat="1" ht="15" customHeight="1">
      <c r="A100" s="4">
        <v>96</v>
      </c>
      <c r="B100" s="9" t="s">
        <v>90</v>
      </c>
      <c r="C100" s="9" t="s">
        <v>366</v>
      </c>
      <c r="D100" s="24" t="s">
        <v>206</v>
      </c>
      <c r="E100" s="9"/>
      <c r="F100" s="28">
        <v>50922.600000000006</v>
      </c>
      <c r="G100" s="28"/>
      <c r="H100" s="28">
        <v>0</v>
      </c>
      <c r="I100" s="28">
        <f t="shared" si="4"/>
        <v>50922.600000000006</v>
      </c>
      <c r="J100" s="28">
        <v>10346.6</v>
      </c>
      <c r="K100" s="28"/>
      <c r="L100" s="75">
        <v>4525.8100000000049</v>
      </c>
      <c r="M100" s="75">
        <v>0</v>
      </c>
      <c r="N100" s="75">
        <f t="shared" si="5"/>
        <v>65795.010000000009</v>
      </c>
    </row>
    <row r="101" spans="1:14" s="25" customFormat="1" ht="15" customHeight="1">
      <c r="A101" s="4">
        <v>97</v>
      </c>
      <c r="B101" s="9" t="s">
        <v>82</v>
      </c>
      <c r="C101" s="9" t="s">
        <v>367</v>
      </c>
      <c r="D101" s="24" t="s">
        <v>206</v>
      </c>
      <c r="E101" s="9"/>
      <c r="F101" s="28">
        <v>96816.31</v>
      </c>
      <c r="G101" s="28"/>
      <c r="H101" s="28">
        <v>0</v>
      </c>
      <c r="I101" s="28">
        <f t="shared" ref="I101:I108" si="6">F101+G101+H101</f>
        <v>96816.31</v>
      </c>
      <c r="J101" s="28">
        <v>12000</v>
      </c>
      <c r="K101" s="28"/>
      <c r="L101" s="75">
        <v>29600</v>
      </c>
      <c r="M101" s="75">
        <v>15600</v>
      </c>
      <c r="N101" s="75">
        <f t="shared" ref="N101:N108" si="7">I101+J101+K101+L101+M101</f>
        <v>154016.31</v>
      </c>
    </row>
    <row r="102" spans="1:14" s="25" customFormat="1" ht="15" customHeight="1">
      <c r="A102" s="4">
        <v>98</v>
      </c>
      <c r="B102" s="26" t="s">
        <v>170</v>
      </c>
      <c r="C102" s="26"/>
      <c r="D102" s="26" t="s">
        <v>368</v>
      </c>
      <c r="E102" s="26"/>
      <c r="F102" s="28"/>
      <c r="G102" s="28"/>
      <c r="H102" s="28">
        <v>0</v>
      </c>
      <c r="I102" s="28">
        <f t="shared" si="6"/>
        <v>0</v>
      </c>
      <c r="J102" s="28">
        <v>1200</v>
      </c>
      <c r="K102" s="28"/>
      <c r="L102" s="75"/>
      <c r="M102" s="75"/>
      <c r="N102" s="75">
        <f t="shared" si="7"/>
        <v>1200</v>
      </c>
    </row>
    <row r="103" spans="1:14" s="25" customFormat="1" ht="15" customHeight="1">
      <c r="A103" s="4">
        <v>99</v>
      </c>
      <c r="B103" s="26" t="s">
        <v>171</v>
      </c>
      <c r="C103" s="26"/>
      <c r="D103" s="26" t="s">
        <v>369</v>
      </c>
      <c r="E103" s="26"/>
      <c r="F103" s="28"/>
      <c r="G103" s="28"/>
      <c r="H103" s="28">
        <v>0</v>
      </c>
      <c r="I103" s="28">
        <f t="shared" si="6"/>
        <v>0</v>
      </c>
      <c r="J103" s="28">
        <v>32086.14</v>
      </c>
      <c r="K103" s="28"/>
      <c r="L103" s="75"/>
      <c r="M103" s="75"/>
      <c r="N103" s="75">
        <f t="shared" si="7"/>
        <v>32086.14</v>
      </c>
    </row>
    <row r="104" spans="1:14" s="25" customFormat="1" ht="15" customHeight="1">
      <c r="A104" s="4">
        <v>100</v>
      </c>
      <c r="B104" s="26" t="s">
        <v>173</v>
      </c>
      <c r="C104" s="26"/>
      <c r="D104" s="26" t="s">
        <v>370</v>
      </c>
      <c r="E104" s="26"/>
      <c r="F104" s="28"/>
      <c r="G104" s="28"/>
      <c r="H104" s="28">
        <v>0</v>
      </c>
      <c r="I104" s="28">
        <f t="shared" si="6"/>
        <v>0</v>
      </c>
      <c r="J104" s="28">
        <v>1179.2</v>
      </c>
      <c r="K104" s="28"/>
      <c r="L104" s="75"/>
      <c r="M104" s="75"/>
      <c r="N104" s="75">
        <f t="shared" si="7"/>
        <v>1179.2</v>
      </c>
    </row>
    <row r="105" spans="1:14" s="25" customFormat="1" ht="15" customHeight="1">
      <c r="A105" s="4">
        <v>101</v>
      </c>
      <c r="B105" s="26" t="s">
        <v>168</v>
      </c>
      <c r="C105" s="26" t="s">
        <v>371</v>
      </c>
      <c r="D105" s="2" t="s">
        <v>241</v>
      </c>
      <c r="E105" s="26"/>
      <c r="F105" s="28"/>
      <c r="G105" s="28">
        <v>211035</v>
      </c>
      <c r="H105" s="28">
        <v>111660</v>
      </c>
      <c r="I105" s="28">
        <f t="shared" si="6"/>
        <v>322695</v>
      </c>
      <c r="J105" s="28"/>
      <c r="K105" s="28"/>
      <c r="L105" s="75">
        <v>30000</v>
      </c>
      <c r="M105" s="75"/>
      <c r="N105" s="75">
        <f t="shared" si="7"/>
        <v>352695</v>
      </c>
    </row>
    <row r="106" spans="1:14" s="25" customFormat="1" ht="15" customHeight="1">
      <c r="A106" s="4">
        <v>102</v>
      </c>
      <c r="B106" s="26" t="s">
        <v>169</v>
      </c>
      <c r="C106" s="26" t="s">
        <v>371</v>
      </c>
      <c r="D106" s="2" t="s">
        <v>241</v>
      </c>
      <c r="E106" s="26"/>
      <c r="F106" s="28"/>
      <c r="G106" s="28">
        <v>211035</v>
      </c>
      <c r="H106" s="28">
        <v>110281.84</v>
      </c>
      <c r="I106" s="28">
        <f t="shared" si="6"/>
        <v>321316.83999999997</v>
      </c>
      <c r="J106" s="28">
        <v>0</v>
      </c>
      <c r="K106" s="28"/>
      <c r="L106" s="75">
        <v>30000</v>
      </c>
      <c r="M106" s="75">
        <v>20451</v>
      </c>
      <c r="N106" s="75">
        <f t="shared" si="7"/>
        <v>371767.83999999997</v>
      </c>
    </row>
    <row r="107" spans="1:14" s="25" customFormat="1" ht="15" customHeight="1">
      <c r="A107" s="4">
        <v>103</v>
      </c>
      <c r="B107" s="26" t="s">
        <v>172</v>
      </c>
      <c r="C107" s="26" t="s">
        <v>372</v>
      </c>
      <c r="D107" s="2" t="s">
        <v>241</v>
      </c>
      <c r="E107" s="26"/>
      <c r="F107" s="28"/>
      <c r="G107" s="28"/>
      <c r="H107" s="28"/>
      <c r="I107" s="28">
        <f t="shared" si="6"/>
        <v>0</v>
      </c>
      <c r="J107" s="28"/>
      <c r="K107" s="28"/>
      <c r="L107" s="75">
        <v>7000</v>
      </c>
      <c r="M107" s="75">
        <f>表3补提公积金!L104</f>
        <v>11760</v>
      </c>
      <c r="N107" s="75">
        <f t="shared" si="7"/>
        <v>18760</v>
      </c>
    </row>
    <row r="108" spans="1:14" s="25" customFormat="1" ht="15" customHeight="1">
      <c r="A108" s="6"/>
      <c r="B108" s="7" t="s">
        <v>174</v>
      </c>
      <c r="C108" s="7"/>
      <c r="D108" s="7"/>
      <c r="E108" s="7"/>
      <c r="F108" s="8">
        <f>SUM(F5:F107)</f>
        <v>7030681.8399999989</v>
      </c>
      <c r="G108" s="8">
        <f>SUM(G5:G107)</f>
        <v>3346987.48</v>
      </c>
      <c r="H108" s="8">
        <f>SUM(H5:H107)</f>
        <v>1248619.49</v>
      </c>
      <c r="I108" s="8">
        <f t="shared" si="6"/>
        <v>11626288.809999999</v>
      </c>
      <c r="J108" s="8">
        <f>SUM(J5:J107)</f>
        <v>1056804.68</v>
      </c>
      <c r="K108" s="8">
        <f>SUM(K5:K107)</f>
        <v>30275.46</v>
      </c>
      <c r="L108" s="8">
        <f>SUM(L5:L107)</f>
        <v>3044831.5599999996</v>
      </c>
      <c r="M108" s="8">
        <f>SUM(M5:M107)</f>
        <v>843846</v>
      </c>
      <c r="N108" s="75">
        <f t="shared" si="7"/>
        <v>16602046.509999998</v>
      </c>
    </row>
  </sheetData>
  <autoFilter ref="A4:P108"/>
  <mergeCells count="12">
    <mergeCell ref="M3:M4"/>
    <mergeCell ref="N3:N4"/>
    <mergeCell ref="A2:N2"/>
    <mergeCell ref="A3:A4"/>
    <mergeCell ref="B3:B4"/>
    <mergeCell ref="C3:C4"/>
    <mergeCell ref="D3:D4"/>
    <mergeCell ref="E3:E4"/>
    <mergeCell ref="F3:I3"/>
    <mergeCell ref="J3:J4"/>
    <mergeCell ref="K3:K4"/>
    <mergeCell ref="L3:L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81" orientation="landscape" horizontalDpi="300" verticalDpi="300" r:id="rId1"/>
  <colBreaks count="1" manualBreakCount="1">
    <brk id="14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112"/>
  <sheetViews>
    <sheetView workbookViewId="0">
      <pane xSplit="5" ySplit="3" topLeftCell="I106" activePane="bottomRight" state="frozen"/>
      <selection pane="topRight" activeCell="F1" sqref="F1"/>
      <selection pane="bottomLeft" activeCell="A5" sqref="A5"/>
      <selection pane="bottomRight" activeCell="G116" sqref="G116"/>
    </sheetView>
  </sheetViews>
  <sheetFormatPr defaultRowHeight="13.5"/>
  <cols>
    <col min="1" max="1" width="3.25" customWidth="1"/>
    <col min="2" max="2" width="6.625" customWidth="1"/>
    <col min="3" max="3" width="9.25" customWidth="1"/>
    <col min="4" max="4" width="11" customWidth="1"/>
    <col min="5" max="5" width="4.625" hidden="1" customWidth="1"/>
    <col min="6" max="7" width="12.25" customWidth="1"/>
    <col min="8" max="8" width="12" customWidth="1"/>
    <col min="9" max="9" width="13.625" customWidth="1"/>
    <col min="10" max="10" width="13" customWidth="1"/>
    <col min="11" max="11" width="9.625" customWidth="1"/>
    <col min="12" max="12" width="12.875" style="33" customWidth="1"/>
    <col min="13" max="13" width="11.375" customWidth="1"/>
    <col min="14" max="14" width="13.375" customWidth="1"/>
    <col min="15" max="15" width="12.25" customWidth="1"/>
    <col min="16" max="16" width="13.375" customWidth="1"/>
    <col min="17" max="17" width="23.375" hidden="1" customWidth="1"/>
    <col min="18" max="18" width="9.25" hidden="1" customWidth="1"/>
    <col min="19" max="19" width="19.25" style="86" customWidth="1"/>
  </cols>
  <sheetData>
    <row r="1" spans="1:20" s="22" customFormat="1" ht="51" customHeight="1">
      <c r="A1" s="113" t="s">
        <v>377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85"/>
      <c r="T1" s="1"/>
    </row>
    <row r="2" spans="1:20" s="22" customFormat="1" ht="20.25">
      <c r="A2" s="108" t="s">
        <v>0</v>
      </c>
      <c r="B2" s="108" t="s">
        <v>1</v>
      </c>
      <c r="C2" s="108" t="s">
        <v>176</v>
      </c>
      <c r="D2" s="108" t="s">
        <v>207</v>
      </c>
      <c r="E2" s="108" t="s">
        <v>373</v>
      </c>
      <c r="F2" s="110" t="s">
        <v>178</v>
      </c>
      <c r="G2" s="110"/>
      <c r="H2" s="110"/>
      <c r="I2" s="110"/>
      <c r="J2" s="105" t="s">
        <v>4</v>
      </c>
      <c r="K2" s="111" t="s">
        <v>179</v>
      </c>
      <c r="L2" s="105" t="s">
        <v>256</v>
      </c>
      <c r="M2" s="105" t="s">
        <v>257</v>
      </c>
      <c r="N2" s="105" t="s">
        <v>5</v>
      </c>
      <c r="O2" s="106" t="s">
        <v>376</v>
      </c>
      <c r="P2" s="106" t="s">
        <v>378</v>
      </c>
      <c r="Q2" s="110" t="s">
        <v>180</v>
      </c>
      <c r="R2" s="110"/>
      <c r="S2" s="105" t="s">
        <v>211</v>
      </c>
      <c r="T2" s="1"/>
    </row>
    <row r="3" spans="1:20" s="22" customFormat="1" ht="24.75" customHeight="1">
      <c r="A3" s="108"/>
      <c r="B3" s="108"/>
      <c r="C3" s="108"/>
      <c r="D3" s="108"/>
      <c r="E3" s="108"/>
      <c r="F3" s="11" t="s">
        <v>175</v>
      </c>
      <c r="G3" s="11" t="s">
        <v>2</v>
      </c>
      <c r="H3" s="11" t="s">
        <v>3</v>
      </c>
      <c r="I3" s="11" t="s">
        <v>177</v>
      </c>
      <c r="J3" s="105"/>
      <c r="K3" s="111"/>
      <c r="L3" s="105"/>
      <c r="M3" s="105"/>
      <c r="N3" s="105"/>
      <c r="O3" s="114"/>
      <c r="P3" s="114"/>
      <c r="Q3" s="10" t="s">
        <v>6</v>
      </c>
      <c r="R3" s="10" t="s">
        <v>7</v>
      </c>
      <c r="S3" s="105"/>
      <c r="T3" s="35"/>
    </row>
    <row r="4" spans="1:20" ht="24.95" customHeight="1">
      <c r="A4" s="4">
        <v>1</v>
      </c>
      <c r="B4" s="24" t="s">
        <v>115</v>
      </c>
      <c r="C4" s="24" t="s">
        <v>258</v>
      </c>
      <c r="D4" s="24" t="s">
        <v>224</v>
      </c>
      <c r="E4" s="29">
        <v>13</v>
      </c>
      <c r="F4" s="28">
        <v>540388.43999999994</v>
      </c>
      <c r="G4" s="28">
        <v>251391.2</v>
      </c>
      <c r="H4" s="28">
        <v>261610.38</v>
      </c>
      <c r="I4" s="28">
        <f t="shared" ref="I4:I72" si="0">F4+G4+H4</f>
        <v>1053390.02</v>
      </c>
      <c r="J4" s="28">
        <v>21378.79</v>
      </c>
      <c r="K4" s="95"/>
      <c r="L4" s="75">
        <v>276354</v>
      </c>
      <c r="M4" s="75">
        <v>97734</v>
      </c>
      <c r="N4" s="75">
        <f t="shared" ref="N4:N72" si="1">I4+J4+K4+L4+M4</f>
        <v>1448856.81</v>
      </c>
      <c r="O4" s="75">
        <v>1598267.44</v>
      </c>
      <c r="P4" s="75">
        <f>O4-N4</f>
        <v>149410.62999999989</v>
      </c>
      <c r="Q4" s="3" t="s">
        <v>116</v>
      </c>
      <c r="R4" s="4"/>
      <c r="S4" s="31" t="s">
        <v>379</v>
      </c>
    </row>
    <row r="5" spans="1:20" ht="24.95" customHeight="1">
      <c r="A5" s="4">
        <v>2</v>
      </c>
      <c r="B5" s="24" t="s">
        <v>117</v>
      </c>
      <c r="C5" s="24" t="s">
        <v>259</v>
      </c>
      <c r="D5" s="24" t="s">
        <v>224</v>
      </c>
      <c r="E5" s="29">
        <v>11</v>
      </c>
      <c r="F5" s="28">
        <v>450187.62</v>
      </c>
      <c r="G5" s="76">
        <v>373224</v>
      </c>
      <c r="H5" s="28">
        <v>261256.8</v>
      </c>
      <c r="I5" s="28">
        <f t="shared" si="0"/>
        <v>1084668.42</v>
      </c>
      <c r="J5" s="28"/>
      <c r="K5" s="95"/>
      <c r="L5" s="75">
        <v>233838</v>
      </c>
      <c r="M5" s="75">
        <v>93080</v>
      </c>
      <c r="N5" s="75">
        <f t="shared" si="1"/>
        <v>1411586.42</v>
      </c>
      <c r="O5" s="75">
        <v>1432590.62</v>
      </c>
      <c r="P5" s="75">
        <f t="shared" ref="P5:P68" si="2">O5-N5</f>
        <v>21004.200000000186</v>
      </c>
      <c r="Q5" s="2" t="s">
        <v>116</v>
      </c>
      <c r="R5" s="4"/>
      <c r="S5" s="31" t="s">
        <v>379</v>
      </c>
    </row>
    <row r="6" spans="1:20" ht="24.95" customHeight="1">
      <c r="A6" s="4">
        <v>3</v>
      </c>
      <c r="B6" s="24" t="s">
        <v>233</v>
      </c>
      <c r="C6" s="24"/>
      <c r="D6" s="24"/>
      <c r="E6" s="29"/>
      <c r="F6" s="28"/>
      <c r="G6" s="76"/>
      <c r="H6" s="28"/>
      <c r="I6" s="28"/>
      <c r="J6" s="28"/>
      <c r="K6" s="95"/>
      <c r="L6" s="75"/>
      <c r="M6" s="75"/>
      <c r="N6" s="75">
        <v>0</v>
      </c>
      <c r="O6" s="75">
        <v>107677.4</v>
      </c>
      <c r="P6" s="75">
        <f t="shared" si="2"/>
        <v>107677.4</v>
      </c>
      <c r="Q6" s="2"/>
      <c r="R6" s="4"/>
      <c r="S6" s="31" t="s">
        <v>379</v>
      </c>
    </row>
    <row r="7" spans="1:20" ht="24.95" customHeight="1">
      <c r="A7" s="4">
        <v>4</v>
      </c>
      <c r="B7" s="24" t="s">
        <v>234</v>
      </c>
      <c r="C7" s="24"/>
      <c r="D7" s="24"/>
      <c r="E7" s="29"/>
      <c r="F7" s="28"/>
      <c r="G7" s="76"/>
      <c r="H7" s="28"/>
      <c r="I7" s="28"/>
      <c r="J7" s="28"/>
      <c r="K7" s="95"/>
      <c r="L7" s="75"/>
      <c r="M7" s="75"/>
      <c r="N7" s="75">
        <v>0</v>
      </c>
      <c r="O7" s="75">
        <v>248320</v>
      </c>
      <c r="P7" s="75">
        <f t="shared" si="2"/>
        <v>248320</v>
      </c>
      <c r="Q7" s="2"/>
      <c r="R7" s="4"/>
      <c r="S7" s="31" t="s">
        <v>379</v>
      </c>
    </row>
    <row r="8" spans="1:20" ht="24.95" customHeight="1">
      <c r="A8" s="4">
        <v>5</v>
      </c>
      <c r="B8" s="24" t="s">
        <v>235</v>
      </c>
      <c r="C8" s="24"/>
      <c r="D8" s="24"/>
      <c r="E8" s="29"/>
      <c r="F8" s="28"/>
      <c r="G8" s="76"/>
      <c r="H8" s="28"/>
      <c r="I8" s="28"/>
      <c r="J8" s="28"/>
      <c r="K8" s="95"/>
      <c r="L8" s="75"/>
      <c r="M8" s="75"/>
      <c r="N8" s="75">
        <v>0</v>
      </c>
      <c r="O8" s="75">
        <v>299128.12</v>
      </c>
      <c r="P8" s="75">
        <f t="shared" si="2"/>
        <v>299128.12</v>
      </c>
      <c r="Q8" s="2"/>
      <c r="R8" s="4"/>
      <c r="S8" s="31" t="s">
        <v>379</v>
      </c>
    </row>
    <row r="9" spans="1:20" ht="24.95" customHeight="1">
      <c r="A9" s="4">
        <v>6</v>
      </c>
      <c r="B9" s="24" t="s">
        <v>103</v>
      </c>
      <c r="C9" s="24" t="s">
        <v>260</v>
      </c>
      <c r="D9" s="24" t="s">
        <v>206</v>
      </c>
      <c r="E9" s="24"/>
      <c r="F9" s="28">
        <v>99681.110000000015</v>
      </c>
      <c r="G9" s="28"/>
      <c r="H9" s="28">
        <v>0</v>
      </c>
      <c r="I9" s="28">
        <f t="shared" si="0"/>
        <v>99681.110000000015</v>
      </c>
      <c r="J9" s="28"/>
      <c r="K9" s="95"/>
      <c r="L9" s="75">
        <v>62335</v>
      </c>
      <c r="M9" s="75">
        <v>11880</v>
      </c>
      <c r="N9" s="75">
        <f t="shared" si="1"/>
        <v>173896.11000000002</v>
      </c>
      <c r="O9" s="75">
        <v>293058.71000000002</v>
      </c>
      <c r="P9" s="75">
        <f t="shared" si="2"/>
        <v>119162.6</v>
      </c>
      <c r="Q9" s="2" t="s">
        <v>104</v>
      </c>
      <c r="R9" s="5" t="s">
        <v>105</v>
      </c>
      <c r="S9" s="31" t="s">
        <v>379</v>
      </c>
    </row>
    <row r="10" spans="1:20" ht="24.95" customHeight="1">
      <c r="A10" s="4">
        <v>7</v>
      </c>
      <c r="B10" s="24" t="s">
        <v>31</v>
      </c>
      <c r="C10" s="24" t="s">
        <v>261</v>
      </c>
      <c r="D10" s="24" t="s">
        <v>206</v>
      </c>
      <c r="E10" s="24"/>
      <c r="F10" s="28">
        <v>48006.59</v>
      </c>
      <c r="G10" s="28"/>
      <c r="H10" s="28">
        <v>0</v>
      </c>
      <c r="I10" s="28">
        <f t="shared" si="0"/>
        <v>48006.59</v>
      </c>
      <c r="J10" s="28"/>
      <c r="K10" s="95"/>
      <c r="L10" s="75">
        <v>12000</v>
      </c>
      <c r="M10" s="75">
        <v>6700</v>
      </c>
      <c r="N10" s="75">
        <f t="shared" si="1"/>
        <v>66706.59</v>
      </c>
      <c r="O10" s="75">
        <v>66706.59</v>
      </c>
      <c r="P10" s="75">
        <f t="shared" si="2"/>
        <v>0</v>
      </c>
      <c r="Q10" s="2" t="s">
        <v>32</v>
      </c>
      <c r="R10" s="5" t="s">
        <v>10</v>
      </c>
      <c r="S10" s="31"/>
    </row>
    <row r="11" spans="1:20" ht="24.95" customHeight="1">
      <c r="A11" s="4">
        <v>8</v>
      </c>
      <c r="B11" s="24" t="s">
        <v>118</v>
      </c>
      <c r="C11" s="24" t="s">
        <v>262</v>
      </c>
      <c r="D11" s="24" t="s">
        <v>206</v>
      </c>
      <c r="E11" s="24"/>
      <c r="F11" s="28">
        <v>187287.5</v>
      </c>
      <c r="G11" s="28"/>
      <c r="H11" s="28">
        <v>0</v>
      </c>
      <c r="I11" s="28">
        <f t="shared" si="0"/>
        <v>187287.5</v>
      </c>
      <c r="J11" s="28"/>
      <c r="K11" s="95"/>
      <c r="L11" s="75">
        <v>148806</v>
      </c>
      <c r="M11" s="75">
        <v>45940</v>
      </c>
      <c r="N11" s="75">
        <f t="shared" si="1"/>
        <v>382033.5</v>
      </c>
      <c r="O11" s="75">
        <v>721495.5</v>
      </c>
      <c r="P11" s="75">
        <f t="shared" si="2"/>
        <v>339462</v>
      </c>
      <c r="Q11" s="2"/>
      <c r="R11" s="5"/>
      <c r="S11" s="31" t="s">
        <v>379</v>
      </c>
    </row>
    <row r="12" spans="1:20" ht="24.95" customHeight="1">
      <c r="A12" s="4">
        <v>9</v>
      </c>
      <c r="B12" s="24" t="s">
        <v>11</v>
      </c>
      <c r="C12" s="24" t="s">
        <v>263</v>
      </c>
      <c r="D12" s="24" t="s">
        <v>206</v>
      </c>
      <c r="E12" s="24"/>
      <c r="F12" s="28">
        <v>95150.000000000015</v>
      </c>
      <c r="G12" s="28"/>
      <c r="H12" s="28">
        <v>0</v>
      </c>
      <c r="I12" s="28">
        <f t="shared" si="0"/>
        <v>95150.000000000015</v>
      </c>
      <c r="J12" s="28"/>
      <c r="K12" s="95"/>
      <c r="L12" s="75">
        <v>69199.299999999974</v>
      </c>
      <c r="M12" s="75">
        <v>7800</v>
      </c>
      <c r="N12" s="75">
        <f t="shared" si="1"/>
        <v>172149.3</v>
      </c>
      <c r="O12" s="75">
        <v>301122</v>
      </c>
      <c r="P12" s="75">
        <f t="shared" si="2"/>
        <v>128972.70000000001</v>
      </c>
      <c r="Q12" s="2" t="s">
        <v>12</v>
      </c>
      <c r="R12" s="5" t="s">
        <v>10</v>
      </c>
      <c r="S12" s="31" t="s">
        <v>379</v>
      </c>
    </row>
    <row r="13" spans="1:20" ht="24.95" customHeight="1">
      <c r="A13" s="4">
        <v>10</v>
      </c>
      <c r="B13" s="24" t="s">
        <v>119</v>
      </c>
      <c r="C13" s="24" t="s">
        <v>264</v>
      </c>
      <c r="D13" s="24" t="s">
        <v>265</v>
      </c>
      <c r="E13" s="24"/>
      <c r="F13" s="28">
        <v>35264.339999999997</v>
      </c>
      <c r="G13" s="28"/>
      <c r="H13" s="28">
        <v>0</v>
      </c>
      <c r="I13" s="28">
        <f t="shared" si="0"/>
        <v>35264.339999999997</v>
      </c>
      <c r="J13" s="28"/>
      <c r="K13" s="95"/>
      <c r="L13" s="75"/>
      <c r="M13" s="75">
        <v>3024</v>
      </c>
      <c r="N13" s="75">
        <f t="shared" si="1"/>
        <v>38288.339999999997</v>
      </c>
      <c r="O13" s="75">
        <v>38288.339999999997</v>
      </c>
      <c r="P13" s="75">
        <f t="shared" si="2"/>
        <v>0</v>
      </c>
      <c r="Q13" s="2" t="s">
        <v>120</v>
      </c>
      <c r="R13" s="5"/>
      <c r="S13" s="31"/>
    </row>
    <row r="14" spans="1:20" s="25" customFormat="1" ht="24.95" customHeight="1">
      <c r="A14" s="4">
        <v>11</v>
      </c>
      <c r="B14" s="24" t="s">
        <v>99</v>
      </c>
      <c r="C14" s="24" t="s">
        <v>266</v>
      </c>
      <c r="D14" s="24" t="s">
        <v>267</v>
      </c>
      <c r="E14" s="24"/>
      <c r="F14" s="28">
        <v>35332.400000000009</v>
      </c>
      <c r="G14" s="28"/>
      <c r="H14" s="28">
        <v>0</v>
      </c>
      <c r="I14" s="28">
        <f t="shared" si="0"/>
        <v>35332.400000000009</v>
      </c>
      <c r="J14" s="28"/>
      <c r="K14" s="95"/>
      <c r="L14" s="75"/>
      <c r="M14" s="75">
        <v>4624</v>
      </c>
      <c r="N14" s="75">
        <f t="shared" si="1"/>
        <v>39956.400000000009</v>
      </c>
      <c r="O14" s="75">
        <v>39956.400000000009</v>
      </c>
      <c r="P14" s="75">
        <f t="shared" si="2"/>
        <v>0</v>
      </c>
      <c r="Q14" s="2" t="s">
        <v>100</v>
      </c>
      <c r="R14" s="5" t="s">
        <v>98</v>
      </c>
      <c r="S14" s="77"/>
    </row>
    <row r="15" spans="1:20" s="25" customFormat="1" ht="24.95" customHeight="1">
      <c r="A15" s="4">
        <v>12</v>
      </c>
      <c r="B15" s="24" t="s">
        <v>29</v>
      </c>
      <c r="C15" s="24" t="s">
        <v>268</v>
      </c>
      <c r="D15" s="24" t="s">
        <v>206</v>
      </c>
      <c r="E15" s="24"/>
      <c r="F15" s="28">
        <v>45567.44000000001</v>
      </c>
      <c r="G15" s="28"/>
      <c r="H15" s="28">
        <v>0</v>
      </c>
      <c r="I15" s="28">
        <f t="shared" si="0"/>
        <v>45567.44000000001</v>
      </c>
      <c r="J15" s="28"/>
      <c r="K15" s="95"/>
      <c r="L15" s="75">
        <v>16411</v>
      </c>
      <c r="M15" s="75">
        <v>5620</v>
      </c>
      <c r="N15" s="75">
        <f t="shared" si="1"/>
        <v>67598.44</v>
      </c>
      <c r="O15" s="75">
        <v>67598.44</v>
      </c>
      <c r="P15" s="75">
        <f t="shared" si="2"/>
        <v>0</v>
      </c>
      <c r="Q15" s="2" t="s">
        <v>30</v>
      </c>
      <c r="R15" s="5" t="s">
        <v>10</v>
      </c>
      <c r="S15" s="77"/>
    </row>
    <row r="16" spans="1:20" s="25" customFormat="1" ht="24.95" customHeight="1">
      <c r="A16" s="4">
        <v>13</v>
      </c>
      <c r="B16" s="24" t="s">
        <v>121</v>
      </c>
      <c r="C16" s="24" t="s">
        <v>269</v>
      </c>
      <c r="D16" s="24" t="s">
        <v>270</v>
      </c>
      <c r="E16" s="24"/>
      <c r="F16" s="28">
        <v>14965.46</v>
      </c>
      <c r="G16" s="28"/>
      <c r="H16" s="28">
        <v>0</v>
      </c>
      <c r="I16" s="28">
        <f t="shared" si="0"/>
        <v>14965.46</v>
      </c>
      <c r="J16" s="28"/>
      <c r="K16" s="95"/>
      <c r="L16" s="75"/>
      <c r="M16" s="75">
        <v>1860</v>
      </c>
      <c r="N16" s="75">
        <f t="shared" si="1"/>
        <v>16825.46</v>
      </c>
      <c r="O16" s="75">
        <v>16825.46</v>
      </c>
      <c r="P16" s="75">
        <f t="shared" si="2"/>
        <v>0</v>
      </c>
      <c r="Q16" s="2" t="s">
        <v>120</v>
      </c>
      <c r="R16" s="5"/>
      <c r="S16" s="77"/>
    </row>
    <row r="17" spans="1:19" s="25" customFormat="1" ht="24.95" customHeight="1">
      <c r="A17" s="4">
        <v>14</v>
      </c>
      <c r="B17" s="24" t="s">
        <v>17</v>
      </c>
      <c r="C17" s="24" t="s">
        <v>271</v>
      </c>
      <c r="D17" s="24" t="s">
        <v>206</v>
      </c>
      <c r="E17" s="24"/>
      <c r="F17" s="28">
        <v>54392.459999999992</v>
      </c>
      <c r="G17" s="28"/>
      <c r="H17" s="28">
        <v>0</v>
      </c>
      <c r="I17" s="28">
        <f t="shared" si="0"/>
        <v>54392.459999999992</v>
      </c>
      <c r="J17" s="28"/>
      <c r="K17" s="95"/>
      <c r="L17" s="75">
        <v>38240.060000000012</v>
      </c>
      <c r="M17" s="75">
        <v>6360</v>
      </c>
      <c r="N17" s="75">
        <f t="shared" si="1"/>
        <v>98992.52</v>
      </c>
      <c r="O17" s="75">
        <v>119467.4</v>
      </c>
      <c r="P17" s="75">
        <f t="shared" si="2"/>
        <v>20474.87999999999</v>
      </c>
      <c r="Q17" s="2" t="s">
        <v>18</v>
      </c>
      <c r="R17" s="5" t="s">
        <v>10</v>
      </c>
      <c r="S17" s="31" t="s">
        <v>379</v>
      </c>
    </row>
    <row r="18" spans="1:19" s="25" customFormat="1" ht="24.95" customHeight="1">
      <c r="A18" s="4">
        <v>15</v>
      </c>
      <c r="B18" s="24" t="s">
        <v>109</v>
      </c>
      <c r="C18" s="24" t="s">
        <v>272</v>
      </c>
      <c r="D18" s="24" t="s">
        <v>206</v>
      </c>
      <c r="E18" s="24"/>
      <c r="F18" s="28">
        <v>58044.18</v>
      </c>
      <c r="G18" s="28"/>
      <c r="H18" s="28">
        <v>0</v>
      </c>
      <c r="I18" s="28">
        <f t="shared" si="0"/>
        <v>58044.18</v>
      </c>
      <c r="J18" s="28"/>
      <c r="K18" s="95"/>
      <c r="L18" s="75">
        <v>86133.36</v>
      </c>
      <c r="M18" s="75">
        <v>9240</v>
      </c>
      <c r="N18" s="75">
        <f t="shared" si="1"/>
        <v>153417.54</v>
      </c>
      <c r="O18" s="75">
        <v>189042.54</v>
      </c>
      <c r="P18" s="75">
        <f t="shared" si="2"/>
        <v>35625</v>
      </c>
      <c r="Q18" s="2" t="s">
        <v>110</v>
      </c>
      <c r="R18" s="5" t="s">
        <v>108</v>
      </c>
      <c r="S18" s="31" t="s">
        <v>379</v>
      </c>
    </row>
    <row r="19" spans="1:19" s="25" customFormat="1" ht="24.95" customHeight="1">
      <c r="A19" s="4">
        <v>16</v>
      </c>
      <c r="B19" s="24" t="s">
        <v>237</v>
      </c>
      <c r="C19" s="24"/>
      <c r="D19" s="24"/>
      <c r="E19" s="24"/>
      <c r="F19" s="28"/>
      <c r="G19" s="28"/>
      <c r="H19" s="28"/>
      <c r="I19" s="28"/>
      <c r="J19" s="28"/>
      <c r="K19" s="95"/>
      <c r="L19" s="75"/>
      <c r="M19" s="75"/>
      <c r="N19" s="75"/>
      <c r="O19" s="75">
        <v>173433.22</v>
      </c>
      <c r="P19" s="75">
        <f t="shared" si="2"/>
        <v>173433.22</v>
      </c>
      <c r="Q19" s="2"/>
      <c r="R19" s="5"/>
      <c r="S19" s="31" t="s">
        <v>379</v>
      </c>
    </row>
    <row r="20" spans="1:19" s="25" customFormat="1" ht="24.95" customHeight="1">
      <c r="A20" s="4">
        <v>17</v>
      </c>
      <c r="B20" s="24" t="s">
        <v>122</v>
      </c>
      <c r="C20" s="24" t="s">
        <v>273</v>
      </c>
      <c r="D20" s="24" t="s">
        <v>274</v>
      </c>
      <c r="E20" s="24"/>
      <c r="F20" s="28">
        <v>4206.8900000000003</v>
      </c>
      <c r="G20" s="28"/>
      <c r="H20" s="28">
        <v>0</v>
      </c>
      <c r="I20" s="28">
        <f t="shared" si="0"/>
        <v>4206.8900000000003</v>
      </c>
      <c r="J20" s="28"/>
      <c r="K20" s="95"/>
      <c r="L20" s="75"/>
      <c r="M20" s="75">
        <v>0</v>
      </c>
      <c r="N20" s="75">
        <f t="shared" si="1"/>
        <v>4206.8900000000003</v>
      </c>
      <c r="O20" s="75">
        <v>4206.8900000000003</v>
      </c>
      <c r="P20" s="75">
        <f t="shared" si="2"/>
        <v>0</v>
      </c>
      <c r="Q20" s="2" t="s">
        <v>120</v>
      </c>
      <c r="R20" s="5"/>
      <c r="S20" s="77"/>
    </row>
    <row r="21" spans="1:19" s="25" customFormat="1" ht="24.95" customHeight="1">
      <c r="A21" s="4">
        <v>18</v>
      </c>
      <c r="B21" s="24" t="s">
        <v>21</v>
      </c>
      <c r="C21" s="24" t="s">
        <v>275</v>
      </c>
      <c r="D21" s="24" t="s">
        <v>206</v>
      </c>
      <c r="E21" s="24"/>
      <c r="F21" s="28">
        <v>34509.770000000004</v>
      </c>
      <c r="G21" s="28"/>
      <c r="H21" s="28">
        <v>0</v>
      </c>
      <c r="I21" s="28">
        <f t="shared" si="0"/>
        <v>34509.770000000004</v>
      </c>
      <c r="J21" s="28"/>
      <c r="K21" s="95">
        <v>12184.73</v>
      </c>
      <c r="L21" s="75">
        <v>33010.930000000008</v>
      </c>
      <c r="M21" s="75">
        <v>6000</v>
      </c>
      <c r="N21" s="75">
        <f t="shared" si="1"/>
        <v>85705.430000000008</v>
      </c>
      <c r="O21" s="75">
        <v>85705.430000000008</v>
      </c>
      <c r="P21" s="75">
        <f t="shared" si="2"/>
        <v>0</v>
      </c>
      <c r="Q21" s="2" t="s">
        <v>22</v>
      </c>
      <c r="R21" s="5" t="s">
        <v>10</v>
      </c>
      <c r="S21" s="77"/>
    </row>
    <row r="22" spans="1:19" s="25" customFormat="1" ht="24.95" customHeight="1">
      <c r="A22" s="4">
        <v>19</v>
      </c>
      <c r="B22" s="24" t="s">
        <v>123</v>
      </c>
      <c r="C22" s="24" t="s">
        <v>276</v>
      </c>
      <c r="D22" s="24" t="s">
        <v>277</v>
      </c>
      <c r="E22" s="24"/>
      <c r="F22" s="28">
        <v>10449.07</v>
      </c>
      <c r="G22" s="28">
        <v>50640</v>
      </c>
      <c r="H22" s="28">
        <v>0</v>
      </c>
      <c r="I22" s="28">
        <f t="shared" si="0"/>
        <v>61089.07</v>
      </c>
      <c r="J22" s="28">
        <v>3054</v>
      </c>
      <c r="K22" s="95"/>
      <c r="L22" s="75"/>
      <c r="M22" s="75">
        <v>1384</v>
      </c>
      <c r="N22" s="75">
        <f t="shared" si="1"/>
        <v>65527.07</v>
      </c>
      <c r="O22" s="75">
        <v>14887.07</v>
      </c>
      <c r="P22" s="75">
        <f t="shared" si="2"/>
        <v>-50640</v>
      </c>
      <c r="Q22" s="2" t="s">
        <v>239</v>
      </c>
      <c r="R22" s="5"/>
      <c r="S22" s="31" t="s">
        <v>379</v>
      </c>
    </row>
    <row r="23" spans="1:19" s="25" customFormat="1" ht="24.95" customHeight="1">
      <c r="A23" s="4">
        <v>20</v>
      </c>
      <c r="B23" s="24" t="s">
        <v>47</v>
      </c>
      <c r="C23" s="24" t="s">
        <v>278</v>
      </c>
      <c r="D23" s="24" t="s">
        <v>206</v>
      </c>
      <c r="E23" s="24"/>
      <c r="F23" s="28">
        <v>32696.959999999995</v>
      </c>
      <c r="G23" s="28"/>
      <c r="H23" s="28">
        <v>0</v>
      </c>
      <c r="I23" s="28">
        <f t="shared" si="0"/>
        <v>32696.959999999995</v>
      </c>
      <c r="J23" s="28"/>
      <c r="K23" s="95"/>
      <c r="L23" s="75">
        <v>8000.0000000000036</v>
      </c>
      <c r="M23" s="75">
        <v>4290</v>
      </c>
      <c r="N23" s="75">
        <f t="shared" si="1"/>
        <v>44986.96</v>
      </c>
      <c r="O23" s="75">
        <v>44986.959999999992</v>
      </c>
      <c r="P23" s="75">
        <f t="shared" si="2"/>
        <v>0</v>
      </c>
      <c r="Q23" s="2" t="s">
        <v>48</v>
      </c>
      <c r="R23" s="5" t="s">
        <v>10</v>
      </c>
      <c r="S23" s="77"/>
    </row>
    <row r="24" spans="1:19" s="25" customFormat="1" ht="24.95" customHeight="1">
      <c r="A24" s="4">
        <v>21</v>
      </c>
      <c r="B24" s="24" t="s">
        <v>101</v>
      </c>
      <c r="C24" s="24" t="s">
        <v>279</v>
      </c>
      <c r="D24" s="24" t="s">
        <v>206</v>
      </c>
      <c r="E24" s="24"/>
      <c r="F24" s="28">
        <v>29904.729999999996</v>
      </c>
      <c r="G24" s="28"/>
      <c r="H24" s="28">
        <v>0</v>
      </c>
      <c r="I24" s="28">
        <f t="shared" si="0"/>
        <v>29904.729999999996</v>
      </c>
      <c r="J24" s="28">
        <v>3320.21</v>
      </c>
      <c r="K24" s="95"/>
      <c r="L24" s="75">
        <v>7050</v>
      </c>
      <c r="M24" s="75">
        <v>4070</v>
      </c>
      <c r="N24" s="75">
        <f t="shared" si="1"/>
        <v>44344.939999999995</v>
      </c>
      <c r="O24" s="75">
        <v>41024.729999999996</v>
      </c>
      <c r="P24" s="75">
        <f t="shared" si="2"/>
        <v>-3320.2099999999991</v>
      </c>
      <c r="Q24" s="2" t="s">
        <v>102</v>
      </c>
      <c r="R24" s="5" t="s">
        <v>98</v>
      </c>
      <c r="S24" s="84" t="s">
        <v>400</v>
      </c>
    </row>
    <row r="25" spans="1:19" s="25" customFormat="1" ht="24.95" customHeight="1">
      <c r="A25" s="4">
        <v>22</v>
      </c>
      <c r="B25" s="24" t="s">
        <v>124</v>
      </c>
      <c r="C25" s="24"/>
      <c r="D25" s="24"/>
      <c r="E25" s="24"/>
      <c r="F25" s="28">
        <v>18000</v>
      </c>
      <c r="G25" s="28"/>
      <c r="H25" s="28">
        <v>0</v>
      </c>
      <c r="I25" s="28">
        <f t="shared" si="0"/>
        <v>18000</v>
      </c>
      <c r="J25" s="28"/>
      <c r="K25" s="95"/>
      <c r="L25" s="75"/>
      <c r="M25" s="75">
        <v>0</v>
      </c>
      <c r="N25" s="75">
        <f t="shared" si="1"/>
        <v>18000</v>
      </c>
      <c r="O25" s="75">
        <v>18000</v>
      </c>
      <c r="P25" s="75">
        <f t="shared" si="2"/>
        <v>0</v>
      </c>
      <c r="Q25" s="2" t="s">
        <v>125</v>
      </c>
      <c r="R25" s="5"/>
      <c r="S25" s="77"/>
    </row>
    <row r="26" spans="1:19" s="25" customFormat="1" ht="24.95" customHeight="1">
      <c r="A26" s="4">
        <v>23</v>
      </c>
      <c r="B26" s="24" t="s">
        <v>8</v>
      </c>
      <c r="C26" s="24" t="s">
        <v>280</v>
      </c>
      <c r="D26" s="24" t="s">
        <v>205</v>
      </c>
      <c r="E26" s="24"/>
      <c r="F26" s="28">
        <v>100051.15000000002</v>
      </c>
      <c r="G26" s="28"/>
      <c r="H26" s="28">
        <v>0</v>
      </c>
      <c r="I26" s="28">
        <f t="shared" si="0"/>
        <v>100051.15000000002</v>
      </c>
      <c r="J26" s="74"/>
      <c r="K26" s="95"/>
      <c r="L26" s="75">
        <v>67321.600000000006</v>
      </c>
      <c r="M26" s="75">
        <v>13068</v>
      </c>
      <c r="N26" s="75">
        <f t="shared" si="1"/>
        <v>180440.75000000003</v>
      </c>
      <c r="O26" s="75">
        <v>218335.35000000003</v>
      </c>
      <c r="P26" s="75">
        <f t="shared" si="2"/>
        <v>37894.600000000006</v>
      </c>
      <c r="Q26" s="2" t="s">
        <v>9</v>
      </c>
      <c r="R26" s="5" t="s">
        <v>10</v>
      </c>
      <c r="S26" s="31" t="s">
        <v>379</v>
      </c>
    </row>
    <row r="27" spans="1:19" s="25" customFormat="1" ht="24.95" customHeight="1">
      <c r="A27" s="4">
        <v>24</v>
      </c>
      <c r="B27" s="24" t="s">
        <v>15</v>
      </c>
      <c r="C27" s="24" t="s">
        <v>281</v>
      </c>
      <c r="D27" s="24" t="s">
        <v>206</v>
      </c>
      <c r="E27" s="24"/>
      <c r="F27" s="28">
        <v>33167.1</v>
      </c>
      <c r="G27" s="28"/>
      <c r="H27" s="28">
        <v>0</v>
      </c>
      <c r="I27" s="28">
        <f t="shared" si="0"/>
        <v>33167.1</v>
      </c>
      <c r="J27" s="28"/>
      <c r="K27" s="95">
        <v>12290.73</v>
      </c>
      <c r="L27" s="75">
        <v>52772.97</v>
      </c>
      <c r="M27" s="75">
        <v>5040</v>
      </c>
      <c r="N27" s="75">
        <f t="shared" si="1"/>
        <v>103270.8</v>
      </c>
      <c r="O27" s="75">
        <v>103271.8</v>
      </c>
      <c r="P27" s="75">
        <f t="shared" si="2"/>
        <v>1</v>
      </c>
      <c r="Q27" s="2" t="s">
        <v>16</v>
      </c>
      <c r="R27" s="5" t="s">
        <v>10</v>
      </c>
      <c r="S27" s="77" t="s">
        <v>401</v>
      </c>
    </row>
    <row r="28" spans="1:19" s="25" customFormat="1" ht="24.95" customHeight="1">
      <c r="A28" s="4">
        <v>25</v>
      </c>
      <c r="B28" s="26" t="s">
        <v>151</v>
      </c>
      <c r="C28" s="26" t="s">
        <v>282</v>
      </c>
      <c r="D28" s="26" t="s">
        <v>206</v>
      </c>
      <c r="E28" s="26"/>
      <c r="F28" s="28">
        <v>364594.62</v>
      </c>
      <c r="G28" s="28"/>
      <c r="H28" s="28">
        <v>0</v>
      </c>
      <c r="I28" s="28">
        <f t="shared" si="0"/>
        <v>364594.62</v>
      </c>
      <c r="J28" s="28">
        <v>21656.57</v>
      </c>
      <c r="K28" s="96"/>
      <c r="L28" s="75">
        <v>252972.5</v>
      </c>
      <c r="M28" s="75">
        <v>46540</v>
      </c>
      <c r="N28" s="75">
        <f t="shared" si="1"/>
        <v>685763.69</v>
      </c>
      <c r="O28" s="75">
        <v>1018628.74</v>
      </c>
      <c r="P28" s="75">
        <f t="shared" si="2"/>
        <v>332865.05000000005</v>
      </c>
      <c r="Q28" s="78" t="s">
        <v>242</v>
      </c>
      <c r="R28" s="77"/>
      <c r="S28" s="31" t="s">
        <v>379</v>
      </c>
    </row>
    <row r="29" spans="1:19" s="25" customFormat="1" ht="24.95" customHeight="1">
      <c r="A29" s="4">
        <v>26</v>
      </c>
      <c r="B29" s="26" t="s">
        <v>13</v>
      </c>
      <c r="C29" s="26" t="s">
        <v>263</v>
      </c>
      <c r="D29" s="24" t="s">
        <v>206</v>
      </c>
      <c r="E29" s="26"/>
      <c r="F29" s="28">
        <v>87009.400000000009</v>
      </c>
      <c r="G29" s="28"/>
      <c r="H29" s="28">
        <v>0</v>
      </c>
      <c r="I29" s="28">
        <f t="shared" si="0"/>
        <v>87009.400000000009</v>
      </c>
      <c r="J29" s="28"/>
      <c r="K29" s="96"/>
      <c r="L29" s="75">
        <v>69742.599999999991</v>
      </c>
      <c r="M29" s="75">
        <v>10680</v>
      </c>
      <c r="N29" s="75">
        <f t="shared" si="1"/>
        <v>167432</v>
      </c>
      <c r="O29" s="75">
        <v>167432</v>
      </c>
      <c r="P29" s="75">
        <f t="shared" si="2"/>
        <v>0</v>
      </c>
      <c r="Q29" s="2" t="s">
        <v>14</v>
      </c>
      <c r="R29" s="5" t="s">
        <v>10</v>
      </c>
      <c r="S29" s="77"/>
    </row>
    <row r="30" spans="1:19" s="25" customFormat="1" ht="24.95" customHeight="1">
      <c r="A30" s="4">
        <v>27</v>
      </c>
      <c r="B30" s="26" t="s">
        <v>113</v>
      </c>
      <c r="C30" s="26" t="s">
        <v>273</v>
      </c>
      <c r="D30" s="24" t="s">
        <v>206</v>
      </c>
      <c r="E30" s="26"/>
      <c r="F30" s="28">
        <v>30159.09</v>
      </c>
      <c r="G30" s="28"/>
      <c r="H30" s="28">
        <v>0</v>
      </c>
      <c r="I30" s="28">
        <f t="shared" si="0"/>
        <v>30159.09</v>
      </c>
      <c r="J30" s="28"/>
      <c r="K30" s="96"/>
      <c r="L30" s="75">
        <v>3868.91</v>
      </c>
      <c r="M30" s="75">
        <v>3100</v>
      </c>
      <c r="N30" s="75">
        <f t="shared" si="1"/>
        <v>37128</v>
      </c>
      <c r="O30" s="75">
        <v>37128</v>
      </c>
      <c r="P30" s="75">
        <f t="shared" si="2"/>
        <v>0</v>
      </c>
      <c r="Q30" s="2" t="s">
        <v>114</v>
      </c>
      <c r="R30" s="5" t="s">
        <v>77</v>
      </c>
      <c r="S30" s="77"/>
    </row>
    <row r="31" spans="1:19" s="25" customFormat="1" ht="24.95" customHeight="1">
      <c r="A31" s="4">
        <v>28</v>
      </c>
      <c r="B31" s="26" t="s">
        <v>23</v>
      </c>
      <c r="C31" s="26" t="s">
        <v>283</v>
      </c>
      <c r="D31" s="24" t="s">
        <v>206</v>
      </c>
      <c r="E31" s="26"/>
      <c r="F31" s="28">
        <v>32201.449999999997</v>
      </c>
      <c r="G31" s="28"/>
      <c r="H31" s="28">
        <v>0</v>
      </c>
      <c r="I31" s="28">
        <f t="shared" si="0"/>
        <v>32201.449999999997</v>
      </c>
      <c r="J31" s="28"/>
      <c r="K31" s="96"/>
      <c r="L31" s="75">
        <v>42122.180000000008</v>
      </c>
      <c r="M31" s="75">
        <v>4110</v>
      </c>
      <c r="N31" s="75">
        <f t="shared" si="1"/>
        <v>78433.63</v>
      </c>
      <c r="O31" s="75">
        <v>78733.63</v>
      </c>
      <c r="P31" s="75">
        <f t="shared" si="2"/>
        <v>300</v>
      </c>
      <c r="Q31" s="2" t="s">
        <v>24</v>
      </c>
      <c r="R31" s="5" t="s">
        <v>10</v>
      </c>
      <c r="S31" s="77" t="s">
        <v>401</v>
      </c>
    </row>
    <row r="32" spans="1:19" s="25" customFormat="1" ht="24.95" customHeight="1">
      <c r="A32" s="4">
        <v>29</v>
      </c>
      <c r="B32" s="26" t="s">
        <v>152</v>
      </c>
      <c r="C32" s="26" t="s">
        <v>284</v>
      </c>
      <c r="D32" s="26" t="s">
        <v>206</v>
      </c>
      <c r="E32" s="26"/>
      <c r="F32" s="28">
        <v>130135.69</v>
      </c>
      <c r="G32" s="28">
        <v>13281.5</v>
      </c>
      <c r="H32" s="28">
        <v>0</v>
      </c>
      <c r="I32" s="28">
        <f t="shared" si="0"/>
        <v>143417.19</v>
      </c>
      <c r="J32" s="28">
        <v>600.1</v>
      </c>
      <c r="K32" s="96"/>
      <c r="L32" s="75">
        <v>89412</v>
      </c>
      <c r="M32" s="75">
        <v>0</v>
      </c>
      <c r="N32" s="75">
        <f t="shared" si="1"/>
        <v>233429.29</v>
      </c>
      <c r="O32" s="75">
        <v>285093.44</v>
      </c>
      <c r="P32" s="75">
        <f t="shared" si="2"/>
        <v>51664.149999999994</v>
      </c>
      <c r="Q32" s="2"/>
      <c r="R32" s="5"/>
      <c r="S32" s="31" t="s">
        <v>379</v>
      </c>
    </row>
    <row r="33" spans="1:19" s="25" customFormat="1" ht="24.95" customHeight="1">
      <c r="A33" s="4">
        <v>30</v>
      </c>
      <c r="B33" s="26" t="s">
        <v>153</v>
      </c>
      <c r="C33" s="26" t="s">
        <v>285</v>
      </c>
      <c r="D33" s="26" t="s">
        <v>206</v>
      </c>
      <c r="E33" s="26"/>
      <c r="F33" s="28">
        <v>85114.979999999981</v>
      </c>
      <c r="G33" s="28">
        <v>9722.2000000000007</v>
      </c>
      <c r="H33" s="28">
        <v>0</v>
      </c>
      <c r="I33" s="28">
        <f t="shared" si="0"/>
        <v>94837.179999999978</v>
      </c>
      <c r="J33" s="28"/>
      <c r="K33" s="96"/>
      <c r="L33" s="75">
        <v>87414</v>
      </c>
      <c r="M33" s="75">
        <v>0</v>
      </c>
      <c r="N33" s="75">
        <f t="shared" si="1"/>
        <v>182251.18</v>
      </c>
      <c r="O33" s="75">
        <v>217526.47999999998</v>
      </c>
      <c r="P33" s="75">
        <f t="shared" si="2"/>
        <v>35275.299999999988</v>
      </c>
      <c r="Q33" s="2"/>
      <c r="R33" s="5"/>
      <c r="S33" s="31" t="s">
        <v>379</v>
      </c>
    </row>
    <row r="34" spans="1:19" s="25" customFormat="1" ht="24.95" customHeight="1">
      <c r="A34" s="4">
        <v>31</v>
      </c>
      <c r="B34" s="26" t="s">
        <v>27</v>
      </c>
      <c r="C34" s="26" t="s">
        <v>286</v>
      </c>
      <c r="D34" s="24" t="s">
        <v>206</v>
      </c>
      <c r="E34" s="26"/>
      <c r="F34" s="28">
        <v>26333.24</v>
      </c>
      <c r="G34" s="28"/>
      <c r="H34" s="28">
        <v>0</v>
      </c>
      <c r="I34" s="28">
        <f t="shared" si="0"/>
        <v>26333.24</v>
      </c>
      <c r="J34" s="28"/>
      <c r="K34" s="96"/>
      <c r="L34" s="75">
        <v>42753.36</v>
      </c>
      <c r="M34" s="75">
        <v>4320</v>
      </c>
      <c r="N34" s="75">
        <f t="shared" si="1"/>
        <v>73406.600000000006</v>
      </c>
      <c r="O34" s="75">
        <v>73706.600000000006</v>
      </c>
      <c r="P34" s="75">
        <f t="shared" si="2"/>
        <v>300</v>
      </c>
      <c r="Q34" s="2" t="s">
        <v>28</v>
      </c>
      <c r="R34" s="5" t="s">
        <v>10</v>
      </c>
      <c r="S34" s="77" t="s">
        <v>401</v>
      </c>
    </row>
    <row r="35" spans="1:19" s="25" customFormat="1" ht="24.95" customHeight="1">
      <c r="A35" s="4">
        <v>32</v>
      </c>
      <c r="B35" s="26" t="s">
        <v>53</v>
      </c>
      <c r="C35" s="26" t="s">
        <v>287</v>
      </c>
      <c r="D35" s="24" t="s">
        <v>206</v>
      </c>
      <c r="E35" s="26"/>
      <c r="F35" s="28">
        <v>21162.639999999996</v>
      </c>
      <c r="G35" s="28"/>
      <c r="H35" s="28">
        <v>0</v>
      </c>
      <c r="I35" s="28">
        <f t="shared" si="0"/>
        <v>21162.639999999996</v>
      </c>
      <c r="J35" s="28"/>
      <c r="K35" s="96"/>
      <c r="L35" s="75">
        <v>9978.0000000000036</v>
      </c>
      <c r="M35" s="75">
        <v>3600</v>
      </c>
      <c r="N35" s="75">
        <f t="shared" si="1"/>
        <v>34740.639999999999</v>
      </c>
      <c r="O35" s="75">
        <v>35040.639999999999</v>
      </c>
      <c r="P35" s="75">
        <f t="shared" si="2"/>
        <v>300</v>
      </c>
      <c r="Q35" s="2" t="s">
        <v>54</v>
      </c>
      <c r="R35" s="5" t="s">
        <v>10</v>
      </c>
      <c r="S35" s="77" t="s">
        <v>401</v>
      </c>
    </row>
    <row r="36" spans="1:19" s="25" customFormat="1" ht="24.95" customHeight="1">
      <c r="A36" s="4">
        <v>33</v>
      </c>
      <c r="B36" s="26" t="s">
        <v>51</v>
      </c>
      <c r="C36" s="26" t="s">
        <v>288</v>
      </c>
      <c r="D36" s="26" t="s">
        <v>206</v>
      </c>
      <c r="E36" s="26"/>
      <c r="F36" s="28">
        <v>19434.639999999996</v>
      </c>
      <c r="G36" s="28"/>
      <c r="H36" s="28">
        <v>0</v>
      </c>
      <c r="I36" s="28">
        <f t="shared" si="0"/>
        <v>19434.639999999996</v>
      </c>
      <c r="J36" s="28"/>
      <c r="K36" s="96"/>
      <c r="L36" s="75">
        <v>11730.000000000004</v>
      </c>
      <c r="M36" s="75">
        <v>3300</v>
      </c>
      <c r="N36" s="75">
        <f t="shared" si="1"/>
        <v>34464.639999999999</v>
      </c>
      <c r="O36" s="75">
        <v>34764.639999999999</v>
      </c>
      <c r="P36" s="75">
        <f t="shared" si="2"/>
        <v>300</v>
      </c>
      <c r="Q36" s="2" t="s">
        <v>52</v>
      </c>
      <c r="R36" s="5" t="s">
        <v>10</v>
      </c>
      <c r="S36" s="77" t="s">
        <v>401</v>
      </c>
    </row>
    <row r="37" spans="1:19" s="25" customFormat="1" ht="24.95" customHeight="1">
      <c r="A37" s="4">
        <v>34</v>
      </c>
      <c r="B37" s="26" t="s">
        <v>69</v>
      </c>
      <c r="C37" s="26" t="s">
        <v>289</v>
      </c>
      <c r="D37" s="26" t="s">
        <v>290</v>
      </c>
      <c r="E37" s="26"/>
      <c r="F37" s="28">
        <v>7849.7</v>
      </c>
      <c r="G37" s="28"/>
      <c r="H37" s="28">
        <v>0</v>
      </c>
      <c r="I37" s="28">
        <f t="shared" si="0"/>
        <v>7849.7</v>
      </c>
      <c r="J37" s="28"/>
      <c r="K37" s="96"/>
      <c r="L37" s="75"/>
      <c r="M37" s="75">
        <v>1728</v>
      </c>
      <c r="N37" s="75">
        <f t="shared" si="1"/>
        <v>9577.7000000000007</v>
      </c>
      <c r="O37" s="75">
        <v>9577.7000000000007</v>
      </c>
      <c r="P37" s="75">
        <f t="shared" si="2"/>
        <v>0</v>
      </c>
      <c r="Q37" s="2" t="s">
        <v>70</v>
      </c>
      <c r="R37" s="5" t="s">
        <v>10</v>
      </c>
      <c r="S37" s="77"/>
    </row>
    <row r="38" spans="1:19" s="25" customFormat="1" ht="24.95" customHeight="1">
      <c r="A38" s="4">
        <v>35</v>
      </c>
      <c r="B38" s="26" t="s">
        <v>154</v>
      </c>
      <c r="C38" s="26" t="s">
        <v>291</v>
      </c>
      <c r="D38" s="26" t="s">
        <v>292</v>
      </c>
      <c r="E38" s="26"/>
      <c r="F38" s="28">
        <v>6684.9</v>
      </c>
      <c r="G38" s="28"/>
      <c r="H38" s="28">
        <v>0</v>
      </c>
      <c r="I38" s="28">
        <f t="shared" si="0"/>
        <v>6684.9</v>
      </c>
      <c r="J38" s="28"/>
      <c r="K38" s="96"/>
      <c r="L38" s="75"/>
      <c r="M38" s="75">
        <v>1584</v>
      </c>
      <c r="N38" s="75">
        <f t="shared" si="1"/>
        <v>8268.9</v>
      </c>
      <c r="O38" s="75">
        <v>8268.9</v>
      </c>
      <c r="P38" s="75">
        <f t="shared" si="2"/>
        <v>0</v>
      </c>
      <c r="Q38" s="2" t="s">
        <v>155</v>
      </c>
      <c r="R38" s="5" t="s">
        <v>77</v>
      </c>
      <c r="S38" s="77"/>
    </row>
    <row r="39" spans="1:19" s="25" customFormat="1" ht="24.95" customHeight="1">
      <c r="A39" s="4">
        <v>36</v>
      </c>
      <c r="B39" s="26" t="s">
        <v>156</v>
      </c>
      <c r="C39" s="26" t="s">
        <v>293</v>
      </c>
      <c r="D39" s="26" t="s">
        <v>294</v>
      </c>
      <c r="E39" s="26"/>
      <c r="F39" s="28">
        <v>314</v>
      </c>
      <c r="G39" s="28"/>
      <c r="H39" s="28">
        <v>0</v>
      </c>
      <c r="I39" s="28">
        <f t="shared" si="0"/>
        <v>314</v>
      </c>
      <c r="J39" s="28"/>
      <c r="K39" s="96"/>
      <c r="L39" s="75"/>
      <c r="M39" s="75">
        <v>314</v>
      </c>
      <c r="N39" s="75">
        <f t="shared" si="1"/>
        <v>628</v>
      </c>
      <c r="O39" s="75">
        <v>628</v>
      </c>
      <c r="P39" s="75">
        <f t="shared" si="2"/>
        <v>0</v>
      </c>
      <c r="Q39" s="2" t="s">
        <v>120</v>
      </c>
      <c r="R39" s="5"/>
      <c r="S39" s="77"/>
    </row>
    <row r="40" spans="1:19" s="25" customFormat="1" ht="24.95" customHeight="1">
      <c r="A40" s="4">
        <v>37</v>
      </c>
      <c r="B40" s="26" t="s">
        <v>19</v>
      </c>
      <c r="C40" s="26" t="s">
        <v>295</v>
      </c>
      <c r="D40" s="24" t="s">
        <v>206</v>
      </c>
      <c r="E40" s="26"/>
      <c r="F40" s="28">
        <v>64521.55</v>
      </c>
      <c r="G40" s="28"/>
      <c r="H40" s="28">
        <v>0</v>
      </c>
      <c r="I40" s="28">
        <f t="shared" si="0"/>
        <v>64521.55</v>
      </c>
      <c r="J40" s="28"/>
      <c r="K40" s="96"/>
      <c r="L40" s="75">
        <v>17666</v>
      </c>
      <c r="M40" s="75">
        <v>8640</v>
      </c>
      <c r="N40" s="75">
        <f t="shared" si="1"/>
        <v>90827.55</v>
      </c>
      <c r="O40" s="75">
        <v>91127.55</v>
      </c>
      <c r="P40" s="75">
        <f>O40-N40</f>
        <v>300</v>
      </c>
      <c r="Q40" s="2" t="s">
        <v>20</v>
      </c>
      <c r="R40" s="5" t="s">
        <v>10</v>
      </c>
      <c r="S40" s="77" t="s">
        <v>401</v>
      </c>
    </row>
    <row r="41" spans="1:19" s="25" customFormat="1" ht="24.95" customHeight="1">
      <c r="A41" s="4">
        <v>38</v>
      </c>
      <c r="B41" s="26" t="s">
        <v>157</v>
      </c>
      <c r="C41" s="26" t="s">
        <v>296</v>
      </c>
      <c r="D41" s="26" t="s">
        <v>224</v>
      </c>
      <c r="E41" s="26"/>
      <c r="F41" s="28">
        <v>67206.94</v>
      </c>
      <c r="G41" s="28">
        <v>213203.8</v>
      </c>
      <c r="H41" s="28">
        <v>106660</v>
      </c>
      <c r="I41" s="28">
        <f t="shared" si="0"/>
        <v>387070.74</v>
      </c>
      <c r="J41" s="28">
        <v>270</v>
      </c>
      <c r="K41" s="96"/>
      <c r="L41" s="75">
        <v>60624</v>
      </c>
      <c r="M41" s="75">
        <v>25560</v>
      </c>
      <c r="N41" s="75">
        <f t="shared" si="1"/>
        <v>473524.74</v>
      </c>
      <c r="O41" s="75">
        <v>234305.94</v>
      </c>
      <c r="P41" s="75">
        <f t="shared" si="2"/>
        <v>-239218.8</v>
      </c>
      <c r="Q41" s="2" t="s">
        <v>116</v>
      </c>
      <c r="R41" s="5"/>
      <c r="S41" s="31" t="s">
        <v>379</v>
      </c>
    </row>
    <row r="42" spans="1:19" s="25" customFormat="1" ht="24.95" customHeight="1">
      <c r="A42" s="4">
        <v>39</v>
      </c>
      <c r="B42" s="26" t="s">
        <v>35</v>
      </c>
      <c r="C42" s="26" t="s">
        <v>260</v>
      </c>
      <c r="D42" s="24" t="s">
        <v>206</v>
      </c>
      <c r="E42" s="26"/>
      <c r="F42" s="28">
        <v>27964.83</v>
      </c>
      <c r="G42" s="28"/>
      <c r="H42" s="28">
        <v>0</v>
      </c>
      <c r="I42" s="28">
        <f t="shared" si="0"/>
        <v>27964.83</v>
      </c>
      <c r="J42" s="28"/>
      <c r="K42" s="96"/>
      <c r="L42" s="75">
        <v>20800</v>
      </c>
      <c r="M42" s="75">
        <v>4550</v>
      </c>
      <c r="N42" s="75">
        <f t="shared" si="1"/>
        <v>53314.83</v>
      </c>
      <c r="O42" s="75">
        <v>53614.83</v>
      </c>
      <c r="P42" s="75">
        <f t="shared" si="2"/>
        <v>300</v>
      </c>
      <c r="Q42" s="2" t="s">
        <v>36</v>
      </c>
      <c r="R42" s="5" t="s">
        <v>10</v>
      </c>
      <c r="S42" s="77" t="s">
        <v>401</v>
      </c>
    </row>
    <row r="43" spans="1:19" s="25" customFormat="1" ht="24.95" customHeight="1">
      <c r="A43" s="4">
        <v>40</v>
      </c>
      <c r="B43" s="26" t="s">
        <v>158</v>
      </c>
      <c r="C43" s="26" t="s">
        <v>297</v>
      </c>
      <c r="D43" s="26" t="s">
        <v>299</v>
      </c>
      <c r="E43" s="26"/>
      <c r="F43" s="28">
        <v>12005.26</v>
      </c>
      <c r="G43" s="28"/>
      <c r="H43" s="28">
        <v>0</v>
      </c>
      <c r="I43" s="28">
        <f t="shared" si="0"/>
        <v>12005.26</v>
      </c>
      <c r="J43" s="28"/>
      <c r="K43" s="96"/>
      <c r="L43" s="75">
        <v>14850</v>
      </c>
      <c r="M43" s="75">
        <v>2520</v>
      </c>
      <c r="N43" s="75">
        <f t="shared" si="1"/>
        <v>29375.260000000002</v>
      </c>
      <c r="O43" s="75">
        <v>29375.260000000002</v>
      </c>
      <c r="P43" s="75">
        <f>O43-N43</f>
        <v>0</v>
      </c>
      <c r="Q43" s="2" t="s">
        <v>159</v>
      </c>
      <c r="R43" s="5" t="s">
        <v>10</v>
      </c>
      <c r="S43" s="77"/>
    </row>
    <row r="44" spans="1:19" s="25" customFormat="1" ht="24.95" customHeight="1">
      <c r="A44" s="4">
        <v>41</v>
      </c>
      <c r="B44" s="26" t="s">
        <v>160</v>
      </c>
      <c r="C44" s="26" t="s">
        <v>298</v>
      </c>
      <c r="D44" s="26" t="s">
        <v>206</v>
      </c>
      <c r="E44" s="26"/>
      <c r="F44" s="28">
        <v>34781.770000000004</v>
      </c>
      <c r="G44" s="28"/>
      <c r="H44" s="28">
        <v>0</v>
      </c>
      <c r="I44" s="28">
        <f t="shared" si="0"/>
        <v>34781.770000000004</v>
      </c>
      <c r="J44" s="28"/>
      <c r="K44" s="96"/>
      <c r="L44" s="75">
        <v>37349</v>
      </c>
      <c r="M44" s="75">
        <v>0</v>
      </c>
      <c r="N44" s="75">
        <f t="shared" si="1"/>
        <v>72130.77</v>
      </c>
      <c r="O44" s="75">
        <v>72430.77</v>
      </c>
      <c r="P44" s="75">
        <f t="shared" si="2"/>
        <v>300</v>
      </c>
      <c r="Q44" s="2"/>
      <c r="R44" s="5"/>
      <c r="S44" s="77" t="s">
        <v>401</v>
      </c>
    </row>
    <row r="45" spans="1:19" s="25" customFormat="1" ht="24.95" customHeight="1">
      <c r="A45" s="4">
        <v>42</v>
      </c>
      <c r="B45" s="26" t="s">
        <v>43</v>
      </c>
      <c r="C45" s="26" t="s">
        <v>300</v>
      </c>
      <c r="D45" s="24" t="s">
        <v>301</v>
      </c>
      <c r="E45" s="26"/>
      <c r="F45" s="28">
        <v>17530.7</v>
      </c>
      <c r="G45" s="28"/>
      <c r="H45" s="28">
        <v>0</v>
      </c>
      <c r="I45" s="28">
        <f t="shared" si="0"/>
        <v>17530.7</v>
      </c>
      <c r="J45" s="28"/>
      <c r="K45" s="96"/>
      <c r="L45" s="75">
        <v>27519.359999999997</v>
      </c>
      <c r="M45" s="75">
        <v>3024</v>
      </c>
      <c r="N45" s="75">
        <f t="shared" si="1"/>
        <v>48074.06</v>
      </c>
      <c r="O45" s="75">
        <v>48074.06</v>
      </c>
      <c r="P45" s="75">
        <f t="shared" si="2"/>
        <v>0</v>
      </c>
      <c r="Q45" s="2" t="s">
        <v>44</v>
      </c>
      <c r="R45" s="5" t="s">
        <v>10</v>
      </c>
      <c r="S45" s="77"/>
    </row>
    <row r="46" spans="1:19" s="25" customFormat="1" ht="24.95" customHeight="1">
      <c r="A46" s="4">
        <v>43</v>
      </c>
      <c r="B46" s="26" t="s">
        <v>41</v>
      </c>
      <c r="C46" s="26" t="s">
        <v>300</v>
      </c>
      <c r="D46" s="24" t="s">
        <v>301</v>
      </c>
      <c r="E46" s="26"/>
      <c r="F46" s="28">
        <v>17987.240000000002</v>
      </c>
      <c r="G46" s="28"/>
      <c r="H46" s="28">
        <v>0</v>
      </c>
      <c r="I46" s="28">
        <f t="shared" si="0"/>
        <v>17987.240000000002</v>
      </c>
      <c r="J46" s="28"/>
      <c r="K46" s="96"/>
      <c r="L46" s="75">
        <v>28139.399999999998</v>
      </c>
      <c r="M46" s="75">
        <v>2737</v>
      </c>
      <c r="N46" s="75">
        <f t="shared" si="1"/>
        <v>48863.64</v>
      </c>
      <c r="O46" s="75">
        <v>48863.64</v>
      </c>
      <c r="P46" s="75">
        <f t="shared" si="2"/>
        <v>0</v>
      </c>
      <c r="Q46" s="2" t="s">
        <v>42</v>
      </c>
      <c r="R46" s="5" t="s">
        <v>10</v>
      </c>
      <c r="S46" s="77"/>
    </row>
    <row r="47" spans="1:19" s="25" customFormat="1" ht="24.95" customHeight="1">
      <c r="A47" s="4">
        <v>44</v>
      </c>
      <c r="B47" s="26" t="s">
        <v>45</v>
      </c>
      <c r="C47" s="26" t="s">
        <v>300</v>
      </c>
      <c r="D47" s="24" t="s">
        <v>301</v>
      </c>
      <c r="E47" s="26"/>
      <c r="F47" s="28">
        <v>17533.18</v>
      </c>
      <c r="G47" s="28"/>
      <c r="H47" s="28">
        <v>0</v>
      </c>
      <c r="I47" s="28">
        <f t="shared" si="0"/>
        <v>17533.18</v>
      </c>
      <c r="J47" s="28"/>
      <c r="K47" s="96"/>
      <c r="L47" s="75">
        <v>27516.879999999997</v>
      </c>
      <c r="M47" s="75">
        <v>3003</v>
      </c>
      <c r="N47" s="75">
        <f t="shared" si="1"/>
        <v>48053.06</v>
      </c>
      <c r="O47" s="75">
        <v>48053.06</v>
      </c>
      <c r="P47" s="75">
        <f t="shared" si="2"/>
        <v>0</v>
      </c>
      <c r="Q47" s="2" t="s">
        <v>46</v>
      </c>
      <c r="R47" s="5" t="s">
        <v>10</v>
      </c>
      <c r="S47" s="77"/>
    </row>
    <row r="48" spans="1:19" s="25" customFormat="1" ht="24.95" customHeight="1">
      <c r="A48" s="4">
        <v>45</v>
      </c>
      <c r="B48" s="26" t="s">
        <v>55</v>
      </c>
      <c r="C48" s="26" t="s">
        <v>302</v>
      </c>
      <c r="D48" s="26" t="s">
        <v>303</v>
      </c>
      <c r="E48" s="26"/>
      <c r="F48" s="28">
        <v>5948.88</v>
      </c>
      <c r="G48" s="28"/>
      <c r="H48" s="28">
        <v>0</v>
      </c>
      <c r="I48" s="28">
        <f t="shared" si="0"/>
        <v>5948.88</v>
      </c>
      <c r="J48" s="28"/>
      <c r="K48" s="96"/>
      <c r="L48" s="75">
        <v>16764</v>
      </c>
      <c r="M48" s="75">
        <v>1468</v>
      </c>
      <c r="N48" s="75">
        <f t="shared" si="1"/>
        <v>24180.880000000001</v>
      </c>
      <c r="O48" s="75">
        <v>24180.880000000001</v>
      </c>
      <c r="P48" s="75">
        <f t="shared" si="2"/>
        <v>0</v>
      </c>
      <c r="Q48" s="2" t="s">
        <v>56</v>
      </c>
      <c r="R48" s="5" t="s">
        <v>10</v>
      </c>
      <c r="S48" s="77"/>
    </row>
    <row r="49" spans="1:19" s="25" customFormat="1" ht="24.95" customHeight="1">
      <c r="A49" s="4">
        <v>46</v>
      </c>
      <c r="B49" s="26" t="s">
        <v>49</v>
      </c>
      <c r="C49" s="26" t="s">
        <v>304</v>
      </c>
      <c r="D49" s="24" t="s">
        <v>301</v>
      </c>
      <c r="E49" s="26"/>
      <c r="F49" s="28">
        <v>14806.269999999999</v>
      </c>
      <c r="G49" s="28"/>
      <c r="H49" s="28">
        <v>0</v>
      </c>
      <c r="I49" s="28">
        <f t="shared" si="0"/>
        <v>14806.269999999999</v>
      </c>
      <c r="J49" s="28"/>
      <c r="K49" s="96"/>
      <c r="L49" s="75">
        <v>18609.530000000006</v>
      </c>
      <c r="M49" s="75">
        <v>2604</v>
      </c>
      <c r="N49" s="75">
        <f t="shared" si="1"/>
        <v>36019.800000000003</v>
      </c>
      <c r="O49" s="75">
        <v>36019.799999999996</v>
      </c>
      <c r="P49" s="75">
        <f t="shared" si="2"/>
        <v>0</v>
      </c>
      <c r="Q49" s="2" t="s">
        <v>50</v>
      </c>
      <c r="R49" s="5" t="s">
        <v>10</v>
      </c>
      <c r="S49" s="77"/>
    </row>
    <row r="50" spans="1:19" s="25" customFormat="1" ht="24.95" customHeight="1">
      <c r="A50" s="4">
        <v>47</v>
      </c>
      <c r="B50" s="26" t="s">
        <v>33</v>
      </c>
      <c r="C50" s="26" t="s">
        <v>305</v>
      </c>
      <c r="D50" s="24" t="s">
        <v>206</v>
      </c>
      <c r="E50" s="26"/>
      <c r="F50" s="28">
        <v>29732.940000000002</v>
      </c>
      <c r="G50" s="28"/>
      <c r="H50" s="28">
        <v>0</v>
      </c>
      <c r="I50" s="28">
        <f t="shared" si="0"/>
        <v>29732.940000000002</v>
      </c>
      <c r="J50" s="28">
        <v>4613</v>
      </c>
      <c r="K50" s="96"/>
      <c r="L50" s="75">
        <v>19447</v>
      </c>
      <c r="M50" s="75">
        <v>4800</v>
      </c>
      <c r="N50" s="75">
        <f t="shared" si="1"/>
        <v>58592.94</v>
      </c>
      <c r="O50" s="75">
        <v>58892.94</v>
      </c>
      <c r="P50" s="75">
        <f t="shared" si="2"/>
        <v>300</v>
      </c>
      <c r="Q50" s="2" t="s">
        <v>34</v>
      </c>
      <c r="R50" s="5" t="s">
        <v>10</v>
      </c>
      <c r="S50" s="77" t="s">
        <v>401</v>
      </c>
    </row>
    <row r="51" spans="1:19" s="25" customFormat="1" ht="24.95" customHeight="1">
      <c r="A51" s="4">
        <v>48</v>
      </c>
      <c r="B51" s="26" t="s">
        <v>161</v>
      </c>
      <c r="C51" s="26" t="s">
        <v>306</v>
      </c>
      <c r="D51" s="26" t="s">
        <v>301</v>
      </c>
      <c r="E51" s="26"/>
      <c r="F51" s="28">
        <v>8712.630000000001</v>
      </c>
      <c r="G51" s="28"/>
      <c r="H51" s="28">
        <v>0</v>
      </c>
      <c r="I51" s="28">
        <f t="shared" si="0"/>
        <v>8712.630000000001</v>
      </c>
      <c r="J51" s="28"/>
      <c r="K51" s="96"/>
      <c r="L51" s="75"/>
      <c r="M51" s="75">
        <v>2604</v>
      </c>
      <c r="N51" s="75">
        <f t="shared" si="1"/>
        <v>11316.630000000001</v>
      </c>
      <c r="O51" s="75">
        <v>11316.630000000001</v>
      </c>
      <c r="P51" s="75">
        <f t="shared" si="2"/>
        <v>0</v>
      </c>
      <c r="Q51" s="2" t="s">
        <v>120</v>
      </c>
      <c r="R51" s="5"/>
      <c r="S51" s="77"/>
    </row>
    <row r="52" spans="1:19" s="25" customFormat="1" ht="24.95" customHeight="1">
      <c r="A52" s="4">
        <v>49</v>
      </c>
      <c r="B52" s="26" t="s">
        <v>57</v>
      </c>
      <c r="C52" s="26" t="s">
        <v>307</v>
      </c>
      <c r="D52" s="26" t="s">
        <v>301</v>
      </c>
      <c r="E52" s="26"/>
      <c r="F52" s="28">
        <v>12129.560000000001</v>
      </c>
      <c r="G52" s="28"/>
      <c r="H52" s="28">
        <v>0</v>
      </c>
      <c r="I52" s="28">
        <f t="shared" si="0"/>
        <v>12129.560000000001</v>
      </c>
      <c r="J52" s="28"/>
      <c r="K52" s="96"/>
      <c r="L52" s="75">
        <v>9140.6899999999987</v>
      </c>
      <c r="M52" s="75">
        <v>2198</v>
      </c>
      <c r="N52" s="75">
        <f t="shared" si="1"/>
        <v>23468.25</v>
      </c>
      <c r="O52" s="75">
        <v>23468.25</v>
      </c>
      <c r="P52" s="75">
        <f t="shared" si="2"/>
        <v>0</v>
      </c>
      <c r="Q52" s="2" t="s">
        <v>58</v>
      </c>
      <c r="R52" s="5" t="s">
        <v>10</v>
      </c>
      <c r="S52" s="77"/>
    </row>
    <row r="53" spans="1:19" s="25" customFormat="1" ht="24.95" customHeight="1">
      <c r="A53" s="4">
        <v>50</v>
      </c>
      <c r="B53" s="26" t="s">
        <v>67</v>
      </c>
      <c r="C53" s="26" t="s">
        <v>308</v>
      </c>
      <c r="D53" s="26" t="s">
        <v>299</v>
      </c>
      <c r="E53" s="26"/>
      <c r="F53" s="28">
        <v>6199.75</v>
      </c>
      <c r="G53" s="28"/>
      <c r="H53" s="28">
        <v>0</v>
      </c>
      <c r="I53" s="28">
        <f t="shared" si="0"/>
        <v>6199.75</v>
      </c>
      <c r="J53" s="28"/>
      <c r="K53" s="96"/>
      <c r="L53" s="75">
        <v>4129.7299999999996</v>
      </c>
      <c r="M53" s="75">
        <v>1938</v>
      </c>
      <c r="N53" s="75">
        <f t="shared" si="1"/>
        <v>12267.48</v>
      </c>
      <c r="O53" s="75">
        <v>12267.48</v>
      </c>
      <c r="P53" s="75">
        <f t="shared" si="2"/>
        <v>0</v>
      </c>
      <c r="Q53" s="2" t="s">
        <v>68</v>
      </c>
      <c r="R53" s="5" t="s">
        <v>10</v>
      </c>
      <c r="S53" s="77"/>
    </row>
    <row r="54" spans="1:19" s="25" customFormat="1" ht="24.95" customHeight="1">
      <c r="A54" s="4">
        <v>51</v>
      </c>
      <c r="B54" s="26" t="s">
        <v>59</v>
      </c>
      <c r="C54" s="26" t="s">
        <v>309</v>
      </c>
      <c r="D54" s="26" t="s">
        <v>301</v>
      </c>
      <c r="E54" s="26"/>
      <c r="F54" s="28">
        <v>11551.57</v>
      </c>
      <c r="G54" s="28"/>
      <c r="H54" s="28">
        <v>0</v>
      </c>
      <c r="I54" s="28">
        <f t="shared" si="0"/>
        <v>11551.57</v>
      </c>
      <c r="J54" s="28"/>
      <c r="K54" s="96"/>
      <c r="L54" s="75">
        <v>5471.3300000000017</v>
      </c>
      <c r="M54" s="75">
        <v>2121</v>
      </c>
      <c r="N54" s="75">
        <f t="shared" si="1"/>
        <v>19143.900000000001</v>
      </c>
      <c r="O54" s="75">
        <v>19143.900000000001</v>
      </c>
      <c r="P54" s="75">
        <f t="shared" si="2"/>
        <v>0</v>
      </c>
      <c r="Q54" s="2" t="s">
        <v>60</v>
      </c>
      <c r="R54" s="5" t="s">
        <v>10</v>
      </c>
      <c r="S54" s="77"/>
    </row>
    <row r="55" spans="1:19" s="25" customFormat="1" ht="24.95" customHeight="1">
      <c r="A55" s="4">
        <v>52</v>
      </c>
      <c r="B55" s="26" t="s">
        <v>61</v>
      </c>
      <c r="C55" s="26" t="s">
        <v>310</v>
      </c>
      <c r="D55" s="26" t="s">
        <v>301</v>
      </c>
      <c r="E55" s="26"/>
      <c r="F55" s="28">
        <v>11501.7</v>
      </c>
      <c r="G55" s="28"/>
      <c r="H55" s="28">
        <v>0</v>
      </c>
      <c r="I55" s="28">
        <f t="shared" si="0"/>
        <v>11501.7</v>
      </c>
      <c r="J55" s="28"/>
      <c r="K55" s="96"/>
      <c r="L55" s="75">
        <v>5520.7000000000007</v>
      </c>
      <c r="M55" s="75">
        <v>2114</v>
      </c>
      <c r="N55" s="75">
        <f t="shared" si="1"/>
        <v>19136.400000000001</v>
      </c>
      <c r="O55" s="75">
        <v>19136.400000000001</v>
      </c>
      <c r="P55" s="75">
        <f t="shared" si="2"/>
        <v>0</v>
      </c>
      <c r="Q55" s="2" t="s">
        <v>62</v>
      </c>
      <c r="R55" s="5" t="s">
        <v>10</v>
      </c>
      <c r="S55" s="77"/>
    </row>
    <row r="56" spans="1:19" s="25" customFormat="1" ht="24.95" customHeight="1">
      <c r="A56" s="4">
        <v>53</v>
      </c>
      <c r="B56" s="26" t="s">
        <v>63</v>
      </c>
      <c r="C56" s="26" t="s">
        <v>311</v>
      </c>
      <c r="D56" s="26" t="s">
        <v>301</v>
      </c>
      <c r="E56" s="26"/>
      <c r="F56" s="28">
        <v>11571.67</v>
      </c>
      <c r="G56" s="28"/>
      <c r="H56" s="28">
        <v>0</v>
      </c>
      <c r="I56" s="28">
        <f t="shared" si="0"/>
        <v>11571.67</v>
      </c>
      <c r="J56" s="28"/>
      <c r="K56" s="96"/>
      <c r="L56" s="75">
        <v>2922.6299999999992</v>
      </c>
      <c r="M56" s="75">
        <v>1862</v>
      </c>
      <c r="N56" s="75">
        <f t="shared" si="1"/>
        <v>16356.3</v>
      </c>
      <c r="O56" s="75">
        <v>16356.3</v>
      </c>
      <c r="P56" s="75">
        <f t="shared" si="2"/>
        <v>0</v>
      </c>
      <c r="Q56" s="2" t="s">
        <v>64</v>
      </c>
      <c r="R56" s="5" t="s">
        <v>10</v>
      </c>
      <c r="S56" s="77"/>
    </row>
    <row r="57" spans="1:19" s="25" customFormat="1" ht="24.95" customHeight="1">
      <c r="A57" s="4">
        <v>54</v>
      </c>
      <c r="B57" s="26" t="s">
        <v>65</v>
      </c>
      <c r="C57" s="26" t="s">
        <v>312</v>
      </c>
      <c r="D57" s="26" t="s">
        <v>313</v>
      </c>
      <c r="E57" s="26"/>
      <c r="F57" s="28">
        <v>7535.29</v>
      </c>
      <c r="G57" s="28"/>
      <c r="H57" s="28">
        <v>0</v>
      </c>
      <c r="I57" s="28">
        <f t="shared" si="0"/>
        <v>7535.29</v>
      </c>
      <c r="J57" s="28"/>
      <c r="K57" s="96"/>
      <c r="L57" s="75">
        <v>6540.0000000000009</v>
      </c>
      <c r="M57" s="75">
        <v>1620</v>
      </c>
      <c r="N57" s="75">
        <f t="shared" si="1"/>
        <v>15695.29</v>
      </c>
      <c r="O57" s="75">
        <v>15695.29</v>
      </c>
      <c r="P57" s="75">
        <f t="shared" si="2"/>
        <v>0</v>
      </c>
      <c r="Q57" s="2" t="s">
        <v>66</v>
      </c>
      <c r="R57" s="5" t="s">
        <v>10</v>
      </c>
      <c r="S57" s="77"/>
    </row>
    <row r="58" spans="1:19" s="25" customFormat="1" ht="24.95" customHeight="1">
      <c r="A58" s="4">
        <v>55</v>
      </c>
      <c r="B58" s="26" t="s">
        <v>96</v>
      </c>
      <c r="C58" s="26" t="s">
        <v>314</v>
      </c>
      <c r="D58" s="26" t="s">
        <v>315</v>
      </c>
      <c r="E58" s="26"/>
      <c r="F58" s="28">
        <v>3158.39</v>
      </c>
      <c r="G58" s="28"/>
      <c r="H58" s="28">
        <v>0</v>
      </c>
      <c r="I58" s="28">
        <f t="shared" si="0"/>
        <v>3158.39</v>
      </c>
      <c r="J58" s="28"/>
      <c r="K58" s="96"/>
      <c r="L58" s="75"/>
      <c r="M58" s="75">
        <v>0</v>
      </c>
      <c r="N58" s="75">
        <f t="shared" si="1"/>
        <v>3158.39</v>
      </c>
      <c r="O58" s="75">
        <v>3158.39</v>
      </c>
      <c r="P58" s="75">
        <f t="shared" si="2"/>
        <v>0</v>
      </c>
      <c r="Q58" s="2" t="s">
        <v>97</v>
      </c>
      <c r="R58" s="5" t="s">
        <v>98</v>
      </c>
      <c r="S58" s="77"/>
    </row>
    <row r="59" spans="1:19" s="25" customFormat="1" ht="24.95" customHeight="1">
      <c r="A59" s="4">
        <v>56</v>
      </c>
      <c r="B59" s="26" t="s">
        <v>162</v>
      </c>
      <c r="C59" s="26" t="s">
        <v>316</v>
      </c>
      <c r="D59" s="26" t="s">
        <v>315</v>
      </c>
      <c r="E59" s="26"/>
      <c r="F59" s="28">
        <v>3168.73</v>
      </c>
      <c r="G59" s="28"/>
      <c r="H59" s="28">
        <v>0</v>
      </c>
      <c r="I59" s="28">
        <f t="shared" si="0"/>
        <v>3168.73</v>
      </c>
      <c r="J59" s="28"/>
      <c r="K59" s="96"/>
      <c r="L59" s="75"/>
      <c r="M59" s="75">
        <v>0</v>
      </c>
      <c r="N59" s="75">
        <f t="shared" si="1"/>
        <v>3168.73</v>
      </c>
      <c r="O59" s="75">
        <v>3168.73</v>
      </c>
      <c r="P59" s="75">
        <f t="shared" si="2"/>
        <v>0</v>
      </c>
      <c r="Q59" s="2" t="s">
        <v>120</v>
      </c>
      <c r="R59" s="5"/>
      <c r="S59" s="77"/>
    </row>
    <row r="60" spans="1:19" s="25" customFormat="1" ht="24.95" customHeight="1">
      <c r="A60" s="4">
        <v>57</v>
      </c>
      <c r="B60" s="26" t="s">
        <v>163</v>
      </c>
      <c r="C60" s="26" t="s">
        <v>317</v>
      </c>
      <c r="D60" s="26" t="s">
        <v>318</v>
      </c>
      <c r="E60" s="26"/>
      <c r="F60" s="28">
        <v>21692.04</v>
      </c>
      <c r="G60" s="28">
        <v>11564</v>
      </c>
      <c r="H60" s="28">
        <v>0</v>
      </c>
      <c r="I60" s="28">
        <f t="shared" si="0"/>
        <v>33256.04</v>
      </c>
      <c r="J60" s="28"/>
      <c r="K60" s="96"/>
      <c r="L60" s="75"/>
      <c r="M60" s="75">
        <v>2870</v>
      </c>
      <c r="N60" s="75">
        <f t="shared" si="1"/>
        <v>36126.04</v>
      </c>
      <c r="O60" s="75">
        <v>24562.04</v>
      </c>
      <c r="P60" s="75">
        <f t="shared" si="2"/>
        <v>-11564</v>
      </c>
      <c r="Q60" s="2" t="s">
        <v>120</v>
      </c>
      <c r="R60" s="5"/>
      <c r="S60" s="31" t="s">
        <v>379</v>
      </c>
    </row>
    <row r="61" spans="1:19" s="25" customFormat="1" ht="24.95" customHeight="1">
      <c r="A61" s="4">
        <v>58</v>
      </c>
      <c r="B61" s="26" t="s">
        <v>164</v>
      </c>
      <c r="C61" s="26" t="s">
        <v>319</v>
      </c>
      <c r="D61" s="26" t="s">
        <v>320</v>
      </c>
      <c r="E61" s="26"/>
      <c r="F61" s="28">
        <v>3642.33</v>
      </c>
      <c r="G61" s="28"/>
      <c r="H61" s="28">
        <v>0</v>
      </c>
      <c r="I61" s="28">
        <f t="shared" si="0"/>
        <v>3642.33</v>
      </c>
      <c r="J61" s="28"/>
      <c r="K61" s="96"/>
      <c r="L61" s="75"/>
      <c r="M61" s="75">
        <v>1044</v>
      </c>
      <c r="N61" s="75">
        <f t="shared" si="1"/>
        <v>4686.33</v>
      </c>
      <c r="O61" s="75">
        <v>4686.33</v>
      </c>
      <c r="P61" s="75">
        <f t="shared" si="2"/>
        <v>0</v>
      </c>
      <c r="Q61" s="2" t="s">
        <v>120</v>
      </c>
      <c r="R61" s="5"/>
      <c r="S61" s="77"/>
    </row>
    <row r="62" spans="1:19" s="25" customFormat="1" ht="24.95" customHeight="1">
      <c r="A62" s="4">
        <v>59</v>
      </c>
      <c r="B62" s="26" t="s">
        <v>165</v>
      </c>
      <c r="C62" s="26" t="s">
        <v>321</v>
      </c>
      <c r="D62" s="26" t="s">
        <v>320</v>
      </c>
      <c r="E62" s="26"/>
      <c r="F62" s="28">
        <v>6265.86</v>
      </c>
      <c r="G62" s="28"/>
      <c r="H62" s="28">
        <v>0</v>
      </c>
      <c r="I62" s="28">
        <f t="shared" si="0"/>
        <v>6265.86</v>
      </c>
      <c r="J62" s="28"/>
      <c r="K62" s="96"/>
      <c r="L62" s="75"/>
      <c r="M62" s="75">
        <v>0</v>
      </c>
      <c r="N62" s="75">
        <f t="shared" si="1"/>
        <v>6265.86</v>
      </c>
      <c r="O62" s="75">
        <v>6265.86</v>
      </c>
      <c r="P62" s="75">
        <f t="shared" si="2"/>
        <v>0</v>
      </c>
      <c r="Q62" s="2" t="s">
        <v>120</v>
      </c>
      <c r="R62" s="5"/>
      <c r="S62" s="77"/>
    </row>
    <row r="63" spans="1:19" s="25" customFormat="1" ht="24.95" customHeight="1">
      <c r="A63" s="4">
        <v>60</v>
      </c>
      <c r="B63" s="26" t="s">
        <v>236</v>
      </c>
      <c r="C63" s="26"/>
      <c r="D63" s="26"/>
      <c r="E63" s="26"/>
      <c r="F63" s="28"/>
      <c r="G63" s="28"/>
      <c r="H63" s="28"/>
      <c r="I63" s="28"/>
      <c r="J63" s="28"/>
      <c r="K63" s="96"/>
      <c r="L63" s="75"/>
      <c r="M63" s="75"/>
      <c r="N63" s="75"/>
      <c r="O63" s="75">
        <v>176431.25</v>
      </c>
      <c r="P63" s="75">
        <f t="shared" si="2"/>
        <v>176431.25</v>
      </c>
      <c r="Q63" s="2"/>
      <c r="R63" s="5"/>
      <c r="S63" s="31" t="s">
        <v>379</v>
      </c>
    </row>
    <row r="64" spans="1:19" s="25" customFormat="1" ht="24.95" customHeight="1">
      <c r="A64" s="4">
        <v>61</v>
      </c>
      <c r="B64" s="26" t="s">
        <v>94</v>
      </c>
      <c r="C64" s="26"/>
      <c r="D64" s="26"/>
      <c r="E64" s="26"/>
      <c r="F64" s="28">
        <v>18300</v>
      </c>
      <c r="G64" s="28"/>
      <c r="H64" s="28">
        <v>0</v>
      </c>
      <c r="I64" s="28">
        <f t="shared" si="0"/>
        <v>18300</v>
      </c>
      <c r="J64" s="28"/>
      <c r="K64" s="96"/>
      <c r="L64" s="75"/>
      <c r="M64" s="75">
        <v>0</v>
      </c>
      <c r="N64" s="75">
        <f t="shared" si="1"/>
        <v>18300</v>
      </c>
      <c r="O64" s="75">
        <v>18300</v>
      </c>
      <c r="P64" s="75">
        <f t="shared" si="2"/>
        <v>0</v>
      </c>
      <c r="Q64" s="2" t="s">
        <v>95</v>
      </c>
      <c r="R64" s="5" t="s">
        <v>10</v>
      </c>
      <c r="S64" s="77"/>
    </row>
    <row r="65" spans="1:19" s="25" customFormat="1" ht="24.95" customHeight="1">
      <c r="A65" s="4">
        <v>62</v>
      </c>
      <c r="B65" s="26" t="s">
        <v>166</v>
      </c>
      <c r="C65" s="26"/>
      <c r="D65" s="26"/>
      <c r="E65" s="26"/>
      <c r="F65" s="28">
        <v>18300</v>
      </c>
      <c r="G65" s="28"/>
      <c r="H65" s="28">
        <v>0</v>
      </c>
      <c r="I65" s="28">
        <f t="shared" si="0"/>
        <v>18300</v>
      </c>
      <c r="J65" s="28"/>
      <c r="K65" s="96"/>
      <c r="L65" s="75"/>
      <c r="M65" s="75">
        <v>0</v>
      </c>
      <c r="N65" s="75">
        <f t="shared" si="1"/>
        <v>18300</v>
      </c>
      <c r="O65" s="75">
        <v>18300</v>
      </c>
      <c r="P65" s="75">
        <f t="shared" si="2"/>
        <v>0</v>
      </c>
      <c r="Q65" s="2" t="s">
        <v>167</v>
      </c>
      <c r="R65" s="5"/>
      <c r="S65" s="77"/>
    </row>
    <row r="66" spans="1:19" s="25" customFormat="1" ht="24.95" customHeight="1">
      <c r="A66" s="4">
        <v>63</v>
      </c>
      <c r="B66" s="27" t="s">
        <v>126</v>
      </c>
      <c r="C66" s="27" t="s">
        <v>322</v>
      </c>
      <c r="D66" s="27" t="s">
        <v>221</v>
      </c>
      <c r="E66" s="27"/>
      <c r="F66" s="96">
        <v>1408096.5</v>
      </c>
      <c r="G66" s="28">
        <v>1079650</v>
      </c>
      <c r="H66" s="28">
        <v>0</v>
      </c>
      <c r="I66" s="28">
        <f t="shared" si="0"/>
        <v>2487746.5</v>
      </c>
      <c r="J66" s="28">
        <v>26670.799999999999</v>
      </c>
      <c r="K66" s="95"/>
      <c r="L66" s="75">
        <v>53145</v>
      </c>
      <c r="M66" s="75">
        <v>34905</v>
      </c>
      <c r="N66" s="75">
        <f t="shared" si="1"/>
        <v>2602467.2999999998</v>
      </c>
      <c r="O66" s="75">
        <v>2928489.55</v>
      </c>
      <c r="P66" s="75">
        <f t="shared" si="2"/>
        <v>326022.25</v>
      </c>
      <c r="Q66" s="2"/>
      <c r="R66" s="5"/>
      <c r="S66" s="31" t="s">
        <v>379</v>
      </c>
    </row>
    <row r="67" spans="1:19" s="25" customFormat="1" ht="24.95" customHeight="1">
      <c r="A67" s="4">
        <v>64</v>
      </c>
      <c r="B67" s="2" t="s">
        <v>127</v>
      </c>
      <c r="C67" s="2" t="s">
        <v>323</v>
      </c>
      <c r="D67" s="2" t="s">
        <v>222</v>
      </c>
      <c r="E67" s="2"/>
      <c r="F67" s="28">
        <v>258709.75000000006</v>
      </c>
      <c r="G67" s="28">
        <v>526878.4</v>
      </c>
      <c r="H67" s="28">
        <v>216695.1</v>
      </c>
      <c r="I67" s="28">
        <f t="shared" si="0"/>
        <v>1002283.2500000001</v>
      </c>
      <c r="J67" s="28">
        <v>40211.800000000003</v>
      </c>
      <c r="K67" s="95"/>
      <c r="L67" s="75">
        <v>63774</v>
      </c>
      <c r="M67" s="75">
        <v>58175</v>
      </c>
      <c r="N67" s="75">
        <f t="shared" si="1"/>
        <v>1164444.0500000003</v>
      </c>
      <c r="O67" s="75">
        <v>860528.25000000012</v>
      </c>
      <c r="P67" s="75">
        <f t="shared" si="2"/>
        <v>-303915.80000000016</v>
      </c>
      <c r="Q67" s="2"/>
      <c r="R67" s="5"/>
      <c r="S67" s="31" t="s">
        <v>379</v>
      </c>
    </row>
    <row r="68" spans="1:19" s="25" customFormat="1" ht="24.95" customHeight="1">
      <c r="A68" s="4">
        <v>65</v>
      </c>
      <c r="B68" s="2" t="s">
        <v>78</v>
      </c>
      <c r="C68" s="2" t="s">
        <v>324</v>
      </c>
      <c r="D68" s="24" t="s">
        <v>206</v>
      </c>
      <c r="E68" s="2"/>
      <c r="F68" s="28">
        <v>106627.45999999999</v>
      </c>
      <c r="G68" s="28"/>
      <c r="H68" s="28">
        <v>0</v>
      </c>
      <c r="I68" s="28">
        <f t="shared" si="0"/>
        <v>106627.45999999999</v>
      </c>
      <c r="J68" s="28">
        <v>39476.730000000003</v>
      </c>
      <c r="K68" s="95"/>
      <c r="L68" s="75">
        <v>11430.809999999998</v>
      </c>
      <c r="M68" s="75">
        <v>18000</v>
      </c>
      <c r="N68" s="75">
        <f t="shared" si="1"/>
        <v>175535</v>
      </c>
      <c r="O68" s="75">
        <v>175535</v>
      </c>
      <c r="P68" s="75">
        <f t="shared" si="2"/>
        <v>0</v>
      </c>
      <c r="Q68" s="2" t="s">
        <v>79</v>
      </c>
      <c r="R68" s="5" t="s">
        <v>77</v>
      </c>
      <c r="S68" s="77"/>
    </row>
    <row r="69" spans="1:19" s="25" customFormat="1" ht="24.95" customHeight="1">
      <c r="A69" s="4">
        <v>66</v>
      </c>
      <c r="B69" s="2" t="s">
        <v>128</v>
      </c>
      <c r="C69" s="2" t="s">
        <v>325</v>
      </c>
      <c r="D69" s="2" t="s">
        <v>206</v>
      </c>
      <c r="E69" s="2"/>
      <c r="F69" s="28">
        <v>69278.100000000006</v>
      </c>
      <c r="G69" s="28">
        <v>9655</v>
      </c>
      <c r="H69" s="28">
        <v>0</v>
      </c>
      <c r="I69" s="28">
        <f t="shared" si="0"/>
        <v>78933.100000000006</v>
      </c>
      <c r="J69" s="28">
        <v>33197.86</v>
      </c>
      <c r="K69" s="95"/>
      <c r="L69" s="75">
        <v>83352</v>
      </c>
      <c r="M69" s="75">
        <v>0</v>
      </c>
      <c r="N69" s="75">
        <f t="shared" si="1"/>
        <v>195482.96000000002</v>
      </c>
      <c r="O69" s="75">
        <v>371205.95999999996</v>
      </c>
      <c r="P69" s="75">
        <f t="shared" ref="P69:P111" si="3">O69-N69</f>
        <v>175722.99999999994</v>
      </c>
      <c r="Q69" s="2"/>
      <c r="R69" s="5"/>
      <c r="S69" s="31" t="s">
        <v>379</v>
      </c>
    </row>
    <row r="70" spans="1:19" s="25" customFormat="1" ht="24.95" customHeight="1">
      <c r="A70" s="4">
        <v>67</v>
      </c>
      <c r="B70" s="2" t="s">
        <v>129</v>
      </c>
      <c r="C70" s="2" t="s">
        <v>326</v>
      </c>
      <c r="D70" s="2" t="s">
        <v>206</v>
      </c>
      <c r="E70" s="2"/>
      <c r="F70" s="28">
        <v>41128.489999999991</v>
      </c>
      <c r="G70" s="28"/>
      <c r="H70" s="28">
        <v>0</v>
      </c>
      <c r="I70" s="28">
        <f t="shared" si="0"/>
        <v>41128.489999999991</v>
      </c>
      <c r="J70" s="28">
        <v>41360.5</v>
      </c>
      <c r="K70" s="95"/>
      <c r="L70" s="75">
        <v>5395</v>
      </c>
      <c r="M70" s="75">
        <v>0</v>
      </c>
      <c r="N70" s="75">
        <f t="shared" si="1"/>
        <v>87883.989999999991</v>
      </c>
      <c r="O70" s="75">
        <v>87883.989999999991</v>
      </c>
      <c r="P70" s="75">
        <f t="shared" si="3"/>
        <v>0</v>
      </c>
      <c r="Q70" s="2"/>
      <c r="R70" s="5"/>
      <c r="S70" s="77"/>
    </row>
    <row r="71" spans="1:19" s="25" customFormat="1" ht="24.95" customHeight="1">
      <c r="A71" s="4">
        <v>68</v>
      </c>
      <c r="B71" s="2" t="s">
        <v>111</v>
      </c>
      <c r="C71" s="2" t="s">
        <v>273</v>
      </c>
      <c r="D71" s="24" t="s">
        <v>206</v>
      </c>
      <c r="E71" s="2"/>
      <c r="F71" s="28">
        <v>53795.469999999994</v>
      </c>
      <c r="G71" s="28"/>
      <c r="H71" s="28">
        <v>0</v>
      </c>
      <c r="I71" s="28">
        <f t="shared" si="0"/>
        <v>53795.469999999994</v>
      </c>
      <c r="J71" s="28">
        <v>9388</v>
      </c>
      <c r="K71" s="95"/>
      <c r="L71" s="75"/>
      <c r="M71" s="75">
        <v>0</v>
      </c>
      <c r="N71" s="75">
        <f t="shared" si="1"/>
        <v>63183.469999999994</v>
      </c>
      <c r="O71" s="75">
        <v>63183.469999999994</v>
      </c>
      <c r="P71" s="75">
        <f t="shared" si="3"/>
        <v>0</v>
      </c>
      <c r="Q71" s="2" t="s">
        <v>112</v>
      </c>
      <c r="R71" s="5" t="s">
        <v>77</v>
      </c>
      <c r="S71" s="77"/>
    </row>
    <row r="72" spans="1:19" s="25" customFormat="1" ht="24.95" customHeight="1">
      <c r="A72" s="4">
        <v>69</v>
      </c>
      <c r="B72" s="2" t="s">
        <v>130</v>
      </c>
      <c r="C72" s="2" t="s">
        <v>328</v>
      </c>
      <c r="D72" s="2" t="s">
        <v>206</v>
      </c>
      <c r="E72" s="2"/>
      <c r="F72" s="28">
        <v>49530.25</v>
      </c>
      <c r="G72" s="28"/>
      <c r="H72" s="28">
        <v>0</v>
      </c>
      <c r="I72" s="28">
        <f t="shared" si="0"/>
        <v>49530.25</v>
      </c>
      <c r="J72" s="28"/>
      <c r="K72" s="96"/>
      <c r="L72" s="75">
        <v>10500</v>
      </c>
      <c r="M72" s="75">
        <v>0</v>
      </c>
      <c r="N72" s="75">
        <f t="shared" si="1"/>
        <v>60030.25</v>
      </c>
      <c r="O72" s="75">
        <v>61530.25</v>
      </c>
      <c r="P72" s="75">
        <f t="shared" si="3"/>
        <v>1500</v>
      </c>
      <c r="Q72" s="2"/>
      <c r="R72" s="5"/>
      <c r="S72" s="84" t="s">
        <v>402</v>
      </c>
    </row>
    <row r="73" spans="1:19" s="25" customFormat="1" ht="24.95" customHeight="1">
      <c r="A73" s="4">
        <v>70</v>
      </c>
      <c r="B73" s="2" t="s">
        <v>131</v>
      </c>
      <c r="C73" s="2" t="s">
        <v>329</v>
      </c>
      <c r="D73" s="2" t="s">
        <v>206</v>
      </c>
      <c r="E73" s="2"/>
      <c r="F73" s="28">
        <v>30260.389999999996</v>
      </c>
      <c r="G73" s="28"/>
      <c r="H73" s="28">
        <v>0</v>
      </c>
      <c r="I73" s="28">
        <f t="shared" ref="I73:I112" si="4">F73+G73+H73</f>
        <v>30260.389999999996</v>
      </c>
      <c r="J73" s="28">
        <v>18115.29</v>
      </c>
      <c r="K73" s="95"/>
      <c r="L73" s="75"/>
      <c r="M73" s="75">
        <v>4800</v>
      </c>
      <c r="N73" s="75">
        <f t="shared" ref="N73:N112" si="5">I73+J73+K73+L73+M73</f>
        <v>53175.679999999993</v>
      </c>
      <c r="O73" s="75">
        <v>53175.679999999993</v>
      </c>
      <c r="P73" s="75">
        <f t="shared" si="3"/>
        <v>0</v>
      </c>
      <c r="Q73" s="2" t="s">
        <v>120</v>
      </c>
      <c r="R73" s="5"/>
      <c r="S73" s="84"/>
    </row>
    <row r="74" spans="1:19" s="25" customFormat="1" ht="24.95" customHeight="1">
      <c r="A74" s="4">
        <v>71</v>
      </c>
      <c r="B74" s="2" t="s">
        <v>132</v>
      </c>
      <c r="C74" s="2" t="s">
        <v>330</v>
      </c>
      <c r="D74" s="2" t="s">
        <v>331</v>
      </c>
      <c r="E74" s="2"/>
      <c r="F74" s="28">
        <v>12283.259999999998</v>
      </c>
      <c r="G74" s="28"/>
      <c r="H74" s="28">
        <v>0</v>
      </c>
      <c r="I74" s="28">
        <f t="shared" si="4"/>
        <v>12283.259999999998</v>
      </c>
      <c r="J74" s="28">
        <v>17197.5</v>
      </c>
      <c r="K74" s="95"/>
      <c r="L74" s="75"/>
      <c r="M74" s="75">
        <v>0</v>
      </c>
      <c r="N74" s="75">
        <f t="shared" si="5"/>
        <v>29480.76</v>
      </c>
      <c r="O74" s="75">
        <v>29480.76</v>
      </c>
      <c r="P74" s="75">
        <f t="shared" si="3"/>
        <v>0</v>
      </c>
      <c r="Q74" s="2" t="s">
        <v>120</v>
      </c>
      <c r="R74" s="5"/>
      <c r="S74" s="84"/>
    </row>
    <row r="75" spans="1:19" s="25" customFormat="1" ht="24.95" customHeight="1">
      <c r="A75" s="4">
        <v>72</v>
      </c>
      <c r="B75" s="2" t="s">
        <v>133</v>
      </c>
      <c r="C75" s="2" t="s">
        <v>332</v>
      </c>
      <c r="D75" s="2" t="s">
        <v>206</v>
      </c>
      <c r="E75" s="2"/>
      <c r="F75" s="28">
        <v>159077.84</v>
      </c>
      <c r="G75" s="28"/>
      <c r="H75" s="28">
        <v>0</v>
      </c>
      <c r="I75" s="28">
        <f t="shared" si="4"/>
        <v>159077.84</v>
      </c>
      <c r="J75" s="28">
        <v>33845.9</v>
      </c>
      <c r="K75" s="95"/>
      <c r="L75" s="75">
        <v>37500</v>
      </c>
      <c r="M75" s="75">
        <v>0</v>
      </c>
      <c r="N75" s="75">
        <f t="shared" si="5"/>
        <v>230423.74</v>
      </c>
      <c r="O75" s="75">
        <v>230423.74</v>
      </c>
      <c r="P75" s="75">
        <f t="shared" si="3"/>
        <v>0</v>
      </c>
      <c r="Q75" s="2" t="s">
        <v>134</v>
      </c>
      <c r="R75" s="5" t="s">
        <v>77</v>
      </c>
      <c r="S75" s="84"/>
    </row>
    <row r="76" spans="1:19" s="25" customFormat="1" ht="24.95" customHeight="1">
      <c r="A76" s="4">
        <v>73</v>
      </c>
      <c r="B76" s="2" t="s">
        <v>135</v>
      </c>
      <c r="C76" s="2" t="s">
        <v>333</v>
      </c>
      <c r="D76" s="2" t="s">
        <v>318</v>
      </c>
      <c r="E76" s="2"/>
      <c r="F76" s="28">
        <v>10314.27</v>
      </c>
      <c r="G76" s="28"/>
      <c r="H76" s="28">
        <v>0</v>
      </c>
      <c r="I76" s="28">
        <f t="shared" si="4"/>
        <v>10314.27</v>
      </c>
      <c r="J76" s="28">
        <v>14085.5</v>
      </c>
      <c r="K76" s="95"/>
      <c r="L76" s="75"/>
      <c r="M76" s="75">
        <v>0</v>
      </c>
      <c r="N76" s="75">
        <f t="shared" si="5"/>
        <v>24399.77</v>
      </c>
      <c r="O76" s="75">
        <v>24399.77</v>
      </c>
      <c r="P76" s="75">
        <f t="shared" si="3"/>
        <v>0</v>
      </c>
      <c r="Q76" s="2" t="s">
        <v>120</v>
      </c>
      <c r="R76" s="5"/>
      <c r="S76" s="84"/>
    </row>
    <row r="77" spans="1:19" s="25" customFormat="1" ht="24.95" customHeight="1">
      <c r="A77" s="4">
        <v>74</v>
      </c>
      <c r="B77" s="2" t="s">
        <v>136</v>
      </c>
      <c r="C77" s="2" t="s">
        <v>335</v>
      </c>
      <c r="D77" s="2" t="s">
        <v>336</v>
      </c>
      <c r="E77" s="2"/>
      <c r="F77" s="28">
        <v>19557.12</v>
      </c>
      <c r="G77" s="28"/>
      <c r="H77" s="28">
        <v>0</v>
      </c>
      <c r="I77" s="28">
        <f t="shared" si="4"/>
        <v>19557.12</v>
      </c>
      <c r="J77" s="28">
        <v>31406.95</v>
      </c>
      <c r="K77" s="95"/>
      <c r="L77" s="75"/>
      <c r="M77" s="75">
        <v>0</v>
      </c>
      <c r="N77" s="75">
        <f t="shared" si="5"/>
        <v>50964.07</v>
      </c>
      <c r="O77" s="75">
        <v>50964.07</v>
      </c>
      <c r="P77" s="75">
        <f t="shared" si="3"/>
        <v>0</v>
      </c>
      <c r="Q77" s="2" t="s">
        <v>120</v>
      </c>
      <c r="R77" s="5"/>
      <c r="S77" s="84"/>
    </row>
    <row r="78" spans="1:19" s="25" customFormat="1" ht="24.95" customHeight="1">
      <c r="A78" s="4">
        <v>75</v>
      </c>
      <c r="B78" s="2" t="s">
        <v>73</v>
      </c>
      <c r="C78" s="2" t="s">
        <v>337</v>
      </c>
      <c r="D78" s="24" t="s">
        <v>206</v>
      </c>
      <c r="E78" s="2"/>
      <c r="F78" s="28">
        <v>148388.24</v>
      </c>
      <c r="G78" s="28"/>
      <c r="H78" s="28">
        <v>0</v>
      </c>
      <c r="I78" s="28">
        <f t="shared" si="4"/>
        <v>148388.24</v>
      </c>
      <c r="J78" s="28">
        <v>33195.1</v>
      </c>
      <c r="K78" s="95"/>
      <c r="L78" s="75">
        <v>17932</v>
      </c>
      <c r="M78" s="75">
        <v>0</v>
      </c>
      <c r="N78" s="75">
        <f t="shared" si="5"/>
        <v>199515.34</v>
      </c>
      <c r="O78" s="75">
        <v>199515.34</v>
      </c>
      <c r="P78" s="75">
        <f t="shared" si="3"/>
        <v>0</v>
      </c>
      <c r="Q78" s="2" t="s">
        <v>74</v>
      </c>
      <c r="R78" s="5" t="s">
        <v>10</v>
      </c>
      <c r="S78" s="84"/>
    </row>
    <row r="79" spans="1:19" s="25" customFormat="1" ht="24.95" customHeight="1">
      <c r="A79" s="4">
        <v>76</v>
      </c>
      <c r="B79" s="2" t="s">
        <v>88</v>
      </c>
      <c r="C79" s="2" t="s">
        <v>338</v>
      </c>
      <c r="D79" s="24" t="s">
        <v>206</v>
      </c>
      <c r="E79" s="2"/>
      <c r="F79" s="28">
        <v>57092.47</v>
      </c>
      <c r="G79" s="28"/>
      <c r="H79" s="28">
        <v>0</v>
      </c>
      <c r="I79" s="28">
        <f t="shared" si="4"/>
        <v>57092.47</v>
      </c>
      <c r="J79" s="28">
        <v>27857.9</v>
      </c>
      <c r="K79" s="95"/>
      <c r="L79" s="75"/>
      <c r="M79" s="75">
        <v>0</v>
      </c>
      <c r="N79" s="75">
        <f t="shared" si="5"/>
        <v>84950.37</v>
      </c>
      <c r="O79" s="75">
        <v>84950.37</v>
      </c>
      <c r="P79" s="75">
        <f t="shared" si="3"/>
        <v>0</v>
      </c>
      <c r="Q79" s="2" t="s">
        <v>89</v>
      </c>
      <c r="R79" s="5" t="s">
        <v>77</v>
      </c>
      <c r="S79" s="84"/>
    </row>
    <row r="80" spans="1:19" s="25" customFormat="1" ht="24.95" customHeight="1">
      <c r="A80" s="4">
        <v>77</v>
      </c>
      <c r="B80" s="2" t="s">
        <v>80</v>
      </c>
      <c r="C80" s="2" t="s">
        <v>339</v>
      </c>
      <c r="D80" s="24" t="s">
        <v>340</v>
      </c>
      <c r="E80" s="2"/>
      <c r="F80" s="28">
        <v>78935.180000000008</v>
      </c>
      <c r="G80" s="28"/>
      <c r="H80" s="28">
        <v>0</v>
      </c>
      <c r="I80" s="28">
        <f t="shared" si="4"/>
        <v>78935.180000000008</v>
      </c>
      <c r="J80" s="28">
        <v>65113.5</v>
      </c>
      <c r="K80" s="95"/>
      <c r="L80" s="75">
        <v>1658.5</v>
      </c>
      <c r="M80" s="75">
        <v>8640</v>
      </c>
      <c r="N80" s="75">
        <f t="shared" si="5"/>
        <v>154347.18</v>
      </c>
      <c r="O80" s="75">
        <v>154347.18</v>
      </c>
      <c r="P80" s="75">
        <f t="shared" si="3"/>
        <v>0</v>
      </c>
      <c r="Q80" s="2" t="s">
        <v>81</v>
      </c>
      <c r="R80" s="5" t="s">
        <v>77</v>
      </c>
      <c r="S80" s="84"/>
    </row>
    <row r="81" spans="1:19" s="25" customFormat="1" ht="24.95" customHeight="1">
      <c r="A81" s="4">
        <v>78</v>
      </c>
      <c r="B81" s="2" t="s">
        <v>137</v>
      </c>
      <c r="C81" s="2" t="s">
        <v>341</v>
      </c>
      <c r="D81" s="24" t="s">
        <v>206</v>
      </c>
      <c r="E81" s="2"/>
      <c r="F81" s="28">
        <v>43598.270000000004</v>
      </c>
      <c r="G81" s="28"/>
      <c r="H81" s="28">
        <v>0</v>
      </c>
      <c r="I81" s="28">
        <f t="shared" si="4"/>
        <v>43598.270000000004</v>
      </c>
      <c r="J81" s="28">
        <v>11472.18</v>
      </c>
      <c r="K81" s="95"/>
      <c r="L81" s="75">
        <v>6502</v>
      </c>
      <c r="M81" s="75">
        <v>0</v>
      </c>
      <c r="N81" s="75">
        <f t="shared" si="5"/>
        <v>61572.450000000004</v>
      </c>
      <c r="O81" s="75">
        <v>61572.450000000004</v>
      </c>
      <c r="P81" s="75">
        <f t="shared" si="3"/>
        <v>0</v>
      </c>
      <c r="Q81" s="2"/>
      <c r="R81" s="5"/>
      <c r="S81" s="84"/>
    </row>
    <row r="82" spans="1:19" s="25" customFormat="1" ht="24.95" customHeight="1">
      <c r="A82" s="4">
        <v>79</v>
      </c>
      <c r="B82" s="2" t="s">
        <v>84</v>
      </c>
      <c r="C82" s="2" t="s">
        <v>342</v>
      </c>
      <c r="D82" s="24" t="s">
        <v>206</v>
      </c>
      <c r="E82" s="2"/>
      <c r="F82" s="28">
        <v>58772.460000000006</v>
      </c>
      <c r="G82" s="28"/>
      <c r="H82" s="28">
        <v>0</v>
      </c>
      <c r="I82" s="28">
        <f t="shared" si="4"/>
        <v>58772.460000000006</v>
      </c>
      <c r="J82" s="28">
        <v>41171.5</v>
      </c>
      <c r="K82" s="95"/>
      <c r="L82" s="75">
        <v>-0.46000000000640284</v>
      </c>
      <c r="M82" s="75">
        <v>7020</v>
      </c>
      <c r="N82" s="75">
        <f t="shared" si="5"/>
        <v>106963.5</v>
      </c>
      <c r="O82" s="75">
        <v>106963.5</v>
      </c>
      <c r="P82" s="75">
        <f t="shared" si="3"/>
        <v>0</v>
      </c>
      <c r="Q82" s="2" t="s">
        <v>85</v>
      </c>
      <c r="R82" s="5" t="s">
        <v>77</v>
      </c>
      <c r="S82" s="84"/>
    </row>
    <row r="83" spans="1:19" s="25" customFormat="1" ht="24.95" customHeight="1">
      <c r="A83" s="4">
        <v>80</v>
      </c>
      <c r="B83" s="2" t="s">
        <v>71</v>
      </c>
      <c r="C83" s="2" t="s">
        <v>337</v>
      </c>
      <c r="D83" s="24" t="s">
        <v>206</v>
      </c>
      <c r="E83" s="2"/>
      <c r="F83" s="28">
        <v>189528.71000000002</v>
      </c>
      <c r="G83" s="28"/>
      <c r="H83" s="28">
        <v>0</v>
      </c>
      <c r="I83" s="28">
        <f t="shared" si="4"/>
        <v>189528.71000000002</v>
      </c>
      <c r="J83" s="28">
        <v>9723</v>
      </c>
      <c r="K83" s="95"/>
      <c r="L83" s="75">
        <v>22932.549999999988</v>
      </c>
      <c r="M83" s="75">
        <v>0</v>
      </c>
      <c r="N83" s="75">
        <f t="shared" si="5"/>
        <v>222184.26</v>
      </c>
      <c r="O83" s="75">
        <v>222184.25999999998</v>
      </c>
      <c r="P83" s="75">
        <f t="shared" si="3"/>
        <v>0</v>
      </c>
      <c r="Q83" s="2" t="s">
        <v>72</v>
      </c>
      <c r="R83" s="5" t="s">
        <v>10</v>
      </c>
      <c r="S83" s="84"/>
    </row>
    <row r="84" spans="1:19" s="25" customFormat="1" ht="24.95" customHeight="1">
      <c r="A84" s="4">
        <v>81</v>
      </c>
      <c r="B84" s="2" t="s">
        <v>138</v>
      </c>
      <c r="C84" s="2" t="s">
        <v>343</v>
      </c>
      <c r="D84" s="2" t="s">
        <v>206</v>
      </c>
      <c r="E84" s="2"/>
      <c r="F84" s="28">
        <v>63185.86</v>
      </c>
      <c r="G84" s="28"/>
      <c r="H84" s="28">
        <v>0</v>
      </c>
      <c r="I84" s="28">
        <f t="shared" si="4"/>
        <v>63185.86</v>
      </c>
      <c r="J84" s="28">
        <v>33642</v>
      </c>
      <c r="K84" s="95"/>
      <c r="L84" s="75">
        <v>30023</v>
      </c>
      <c r="M84" s="75">
        <v>9390</v>
      </c>
      <c r="N84" s="75">
        <f t="shared" si="5"/>
        <v>136240.85999999999</v>
      </c>
      <c r="O84" s="75">
        <v>186240.86000000002</v>
      </c>
      <c r="P84" s="75">
        <f t="shared" si="3"/>
        <v>50000.000000000029</v>
      </c>
      <c r="Q84" s="2"/>
      <c r="R84" s="5"/>
      <c r="S84" s="84" t="s">
        <v>402</v>
      </c>
    </row>
    <row r="85" spans="1:19" s="25" customFormat="1" ht="24.95" customHeight="1">
      <c r="A85" s="4">
        <v>82</v>
      </c>
      <c r="B85" s="2" t="s">
        <v>139</v>
      </c>
      <c r="C85" s="2" t="s">
        <v>344</v>
      </c>
      <c r="D85" s="2" t="s">
        <v>206</v>
      </c>
      <c r="E85" s="2"/>
      <c r="F85" s="28">
        <v>107606.29999999999</v>
      </c>
      <c r="G85" s="28"/>
      <c r="H85" s="28">
        <v>0</v>
      </c>
      <c r="I85" s="28">
        <f t="shared" si="4"/>
        <v>107606.29999999999</v>
      </c>
      <c r="J85" s="28">
        <v>38323.899999999994</v>
      </c>
      <c r="K85" s="95"/>
      <c r="L85" s="75">
        <v>32990</v>
      </c>
      <c r="M85" s="75">
        <v>0</v>
      </c>
      <c r="N85" s="75">
        <f t="shared" si="5"/>
        <v>178920.19999999998</v>
      </c>
      <c r="O85" s="75">
        <v>198920.19999999998</v>
      </c>
      <c r="P85" s="75">
        <f t="shared" si="3"/>
        <v>20000</v>
      </c>
      <c r="Q85" s="2"/>
      <c r="R85" s="5"/>
      <c r="S85" s="84" t="s">
        <v>402</v>
      </c>
    </row>
    <row r="86" spans="1:19" s="25" customFormat="1" ht="24.95" customHeight="1">
      <c r="A86" s="4">
        <v>83</v>
      </c>
      <c r="B86" s="2" t="s">
        <v>140</v>
      </c>
      <c r="C86" s="2" t="s">
        <v>345</v>
      </c>
      <c r="D86" s="2" t="s">
        <v>346</v>
      </c>
      <c r="E86" s="2"/>
      <c r="F86" s="28">
        <v>49603.83</v>
      </c>
      <c r="G86" s="28"/>
      <c r="H86" s="28">
        <v>0</v>
      </c>
      <c r="I86" s="28">
        <f t="shared" si="4"/>
        <v>49603.83</v>
      </c>
      <c r="J86" s="28">
        <v>14846</v>
      </c>
      <c r="K86" s="96"/>
      <c r="L86" s="75"/>
      <c r="M86" s="75">
        <v>7569</v>
      </c>
      <c r="N86" s="75">
        <f t="shared" si="5"/>
        <v>72018.83</v>
      </c>
      <c r="O86" s="75">
        <v>72018.83</v>
      </c>
      <c r="P86" s="75">
        <f t="shared" si="3"/>
        <v>0</v>
      </c>
      <c r="Q86" s="2" t="s">
        <v>120</v>
      </c>
      <c r="R86" s="5"/>
      <c r="S86" s="84"/>
    </row>
    <row r="87" spans="1:19" s="25" customFormat="1" ht="24.95" customHeight="1">
      <c r="A87" s="4">
        <v>84</v>
      </c>
      <c r="B87" s="2" t="s">
        <v>141</v>
      </c>
      <c r="C87" s="2" t="s">
        <v>347</v>
      </c>
      <c r="D87" s="2" t="s">
        <v>221</v>
      </c>
      <c r="E87" s="2"/>
      <c r="F87" s="28">
        <v>99214.18</v>
      </c>
      <c r="G87" s="28">
        <v>61900</v>
      </c>
      <c r="H87" s="28">
        <v>0</v>
      </c>
      <c r="I87" s="28">
        <f t="shared" si="4"/>
        <v>161114.18</v>
      </c>
      <c r="J87" s="28">
        <v>23568.400000000001</v>
      </c>
      <c r="K87" s="96"/>
      <c r="L87" s="75">
        <v>56500</v>
      </c>
      <c r="M87" s="75">
        <v>22575</v>
      </c>
      <c r="N87" s="75">
        <f t="shared" si="5"/>
        <v>263757.57999999996</v>
      </c>
      <c r="O87" s="75">
        <v>328939.82999999996</v>
      </c>
      <c r="P87" s="75">
        <f t="shared" si="3"/>
        <v>65182.25</v>
      </c>
      <c r="Q87" s="2"/>
      <c r="R87" s="5"/>
      <c r="S87" s="84" t="s">
        <v>403</v>
      </c>
    </row>
    <row r="88" spans="1:19" s="25" customFormat="1" ht="24.95" customHeight="1">
      <c r="A88" s="4">
        <v>85</v>
      </c>
      <c r="B88" s="2" t="s">
        <v>142</v>
      </c>
      <c r="C88" s="2" t="s">
        <v>348</v>
      </c>
      <c r="D88" s="2" t="s">
        <v>206</v>
      </c>
      <c r="E88" s="2"/>
      <c r="F88" s="28">
        <v>99276.58</v>
      </c>
      <c r="G88" s="28"/>
      <c r="H88" s="28">
        <v>0</v>
      </c>
      <c r="I88" s="28">
        <f t="shared" si="4"/>
        <v>99276.58</v>
      </c>
      <c r="J88" s="28">
        <v>56955.68</v>
      </c>
      <c r="K88" s="96">
        <v>5800</v>
      </c>
      <c r="L88" s="75">
        <v>56500</v>
      </c>
      <c r="M88" s="75">
        <v>15050</v>
      </c>
      <c r="N88" s="75">
        <f t="shared" si="5"/>
        <v>233582.26</v>
      </c>
      <c r="O88" s="75">
        <v>574407.01</v>
      </c>
      <c r="P88" s="75">
        <f t="shared" si="3"/>
        <v>340824.75</v>
      </c>
      <c r="Q88" s="2"/>
      <c r="R88" s="5"/>
      <c r="S88" s="32" t="s">
        <v>379</v>
      </c>
    </row>
    <row r="89" spans="1:19" s="25" customFormat="1" ht="24.95" customHeight="1">
      <c r="A89" s="4">
        <v>86</v>
      </c>
      <c r="B89" s="2" t="s">
        <v>86</v>
      </c>
      <c r="C89" s="2" t="s">
        <v>349</v>
      </c>
      <c r="D89" s="24" t="s">
        <v>206</v>
      </c>
      <c r="E89" s="2"/>
      <c r="F89" s="28">
        <v>43226.689999999995</v>
      </c>
      <c r="G89" s="28"/>
      <c r="H89" s="28">
        <v>0</v>
      </c>
      <c r="I89" s="28">
        <f t="shared" si="4"/>
        <v>43226.689999999995</v>
      </c>
      <c r="J89" s="28">
        <v>50147.6</v>
      </c>
      <c r="K89" s="96"/>
      <c r="L89" s="75"/>
      <c r="M89" s="75">
        <v>4990</v>
      </c>
      <c r="N89" s="75">
        <f t="shared" si="5"/>
        <v>98364.29</v>
      </c>
      <c r="O89" s="75">
        <v>52366.689999999995</v>
      </c>
      <c r="P89" s="75">
        <f t="shared" si="3"/>
        <v>-45997.599999999999</v>
      </c>
      <c r="Q89" s="2" t="s">
        <v>87</v>
      </c>
      <c r="R89" s="5" t="s">
        <v>77</v>
      </c>
      <c r="S89" s="84" t="s">
        <v>404</v>
      </c>
    </row>
    <row r="90" spans="1:19" s="25" customFormat="1" ht="24.95" customHeight="1">
      <c r="A90" s="4">
        <v>87</v>
      </c>
      <c r="B90" s="2" t="s">
        <v>143</v>
      </c>
      <c r="C90" s="2" t="s">
        <v>350</v>
      </c>
      <c r="D90" s="2" t="s">
        <v>206</v>
      </c>
      <c r="E90" s="2"/>
      <c r="F90" s="28">
        <v>57445.659999999989</v>
      </c>
      <c r="G90" s="28"/>
      <c r="H90" s="28">
        <v>0</v>
      </c>
      <c r="I90" s="28">
        <f t="shared" si="4"/>
        <v>57445.659999999989</v>
      </c>
      <c r="J90" s="28">
        <v>31604</v>
      </c>
      <c r="K90" s="96"/>
      <c r="L90" s="75">
        <v>12064.5</v>
      </c>
      <c r="M90" s="75">
        <v>0</v>
      </c>
      <c r="N90" s="75">
        <f t="shared" si="5"/>
        <v>101114.15999999999</v>
      </c>
      <c r="O90" s="75">
        <v>101114.15999999999</v>
      </c>
      <c r="P90" s="75">
        <f t="shared" si="3"/>
        <v>0</v>
      </c>
      <c r="Q90" s="2"/>
      <c r="R90" s="5"/>
      <c r="S90" s="84"/>
    </row>
    <row r="91" spans="1:19" s="25" customFormat="1" ht="24.95" customHeight="1">
      <c r="A91" s="4">
        <v>88</v>
      </c>
      <c r="B91" s="2" t="s">
        <v>75</v>
      </c>
      <c r="C91" s="2" t="s">
        <v>351</v>
      </c>
      <c r="D91" s="24" t="s">
        <v>206</v>
      </c>
      <c r="E91" s="2"/>
      <c r="F91" s="28">
        <v>79832.180000000008</v>
      </c>
      <c r="G91" s="28"/>
      <c r="H91" s="28">
        <v>0</v>
      </c>
      <c r="I91" s="28">
        <f t="shared" si="4"/>
        <v>79832.180000000008</v>
      </c>
      <c r="J91" s="28">
        <v>29446.5</v>
      </c>
      <c r="K91" s="96"/>
      <c r="L91" s="75">
        <v>53712.599999999991</v>
      </c>
      <c r="M91" s="75">
        <v>11850</v>
      </c>
      <c r="N91" s="75">
        <f t="shared" si="5"/>
        <v>174841.28</v>
      </c>
      <c r="O91" s="75">
        <v>174841.28</v>
      </c>
      <c r="P91" s="75">
        <f t="shared" si="3"/>
        <v>0</v>
      </c>
      <c r="Q91" s="2" t="s">
        <v>76</v>
      </c>
      <c r="R91" s="5" t="s">
        <v>77</v>
      </c>
      <c r="S91" s="84"/>
    </row>
    <row r="92" spans="1:19" s="25" customFormat="1" ht="24.95" customHeight="1">
      <c r="A92" s="4">
        <v>89</v>
      </c>
      <c r="B92" s="2" t="s">
        <v>144</v>
      </c>
      <c r="C92" s="2" t="s">
        <v>352</v>
      </c>
      <c r="D92" s="2" t="s">
        <v>206</v>
      </c>
      <c r="E92" s="2"/>
      <c r="F92" s="28">
        <v>55628.43</v>
      </c>
      <c r="G92" s="28"/>
      <c r="H92" s="28">
        <v>0</v>
      </c>
      <c r="I92" s="28">
        <f t="shared" si="4"/>
        <v>55628.43</v>
      </c>
      <c r="J92" s="28">
        <v>20748.599999999999</v>
      </c>
      <c r="K92" s="96"/>
      <c r="L92" s="75">
        <v>21936</v>
      </c>
      <c r="M92" s="75">
        <v>7380</v>
      </c>
      <c r="N92" s="75">
        <f t="shared" si="5"/>
        <v>105693.03</v>
      </c>
      <c r="O92" s="75">
        <v>105693.03</v>
      </c>
      <c r="P92" s="75">
        <f t="shared" si="3"/>
        <v>0</v>
      </c>
      <c r="Q92" s="2"/>
      <c r="R92" s="5"/>
      <c r="S92" s="84"/>
    </row>
    <row r="93" spans="1:19" s="25" customFormat="1" ht="24.95" customHeight="1">
      <c r="A93" s="4">
        <v>90</v>
      </c>
      <c r="B93" s="2" t="s">
        <v>106</v>
      </c>
      <c r="C93" s="2" t="s">
        <v>353</v>
      </c>
      <c r="D93" s="24" t="s">
        <v>215</v>
      </c>
      <c r="E93" s="2"/>
      <c r="F93" s="28">
        <v>136485.32</v>
      </c>
      <c r="G93" s="28"/>
      <c r="H93" s="28">
        <v>0</v>
      </c>
      <c r="I93" s="28">
        <f t="shared" si="4"/>
        <v>136485.32</v>
      </c>
      <c r="J93" s="28">
        <v>66904.399999999994</v>
      </c>
      <c r="K93" s="96"/>
      <c r="L93" s="8">
        <v>116205.02</v>
      </c>
      <c r="M93" s="8">
        <v>20790</v>
      </c>
      <c r="N93" s="75">
        <f t="shared" si="5"/>
        <v>340384.74</v>
      </c>
      <c r="O93" s="75">
        <v>443926.99</v>
      </c>
      <c r="P93" s="75">
        <f t="shared" si="3"/>
        <v>103542.25</v>
      </c>
      <c r="Q93" s="2" t="s">
        <v>107</v>
      </c>
      <c r="R93" s="5" t="s">
        <v>108</v>
      </c>
      <c r="S93" s="32" t="s">
        <v>379</v>
      </c>
    </row>
    <row r="94" spans="1:19" s="25" customFormat="1" ht="24.95" customHeight="1">
      <c r="A94" s="4">
        <v>91</v>
      </c>
      <c r="B94" s="2" t="s">
        <v>145</v>
      </c>
      <c r="C94" s="2" t="s">
        <v>354</v>
      </c>
      <c r="D94" s="2" t="s">
        <v>206</v>
      </c>
      <c r="E94" s="2"/>
      <c r="F94" s="28">
        <v>55625.19</v>
      </c>
      <c r="G94" s="28"/>
      <c r="H94" s="28">
        <v>0</v>
      </c>
      <c r="I94" s="28">
        <f t="shared" si="4"/>
        <v>55625.19</v>
      </c>
      <c r="J94" s="28">
        <v>16645.599999999999</v>
      </c>
      <c r="K94" s="96"/>
      <c r="L94" s="75">
        <v>21939</v>
      </c>
      <c r="M94" s="75">
        <v>6120</v>
      </c>
      <c r="N94" s="75">
        <f t="shared" si="5"/>
        <v>100329.79000000001</v>
      </c>
      <c r="O94" s="75">
        <v>104129.79000000001</v>
      </c>
      <c r="P94" s="75">
        <f t="shared" si="3"/>
        <v>3800</v>
      </c>
      <c r="Q94" s="2"/>
      <c r="R94" s="5"/>
      <c r="S94" s="84" t="s">
        <v>402</v>
      </c>
    </row>
    <row r="95" spans="1:19" s="25" customFormat="1" ht="24.95" customHeight="1">
      <c r="A95" s="4">
        <v>92</v>
      </c>
      <c r="B95" s="2" t="s">
        <v>146</v>
      </c>
      <c r="C95" s="2" t="s">
        <v>355</v>
      </c>
      <c r="D95" s="2" t="s">
        <v>316</v>
      </c>
      <c r="E95" s="2"/>
      <c r="F95" s="28">
        <v>1225.5999999999999</v>
      </c>
      <c r="G95" s="28"/>
      <c r="H95" s="28">
        <v>0</v>
      </c>
      <c r="I95" s="28">
        <f t="shared" si="4"/>
        <v>1225.5999999999999</v>
      </c>
      <c r="J95" s="28">
        <v>1786.18</v>
      </c>
      <c r="K95" s="96"/>
      <c r="L95" s="75"/>
      <c r="M95" s="75">
        <v>750</v>
      </c>
      <c r="N95" s="75">
        <f t="shared" si="5"/>
        <v>3761.7799999999997</v>
      </c>
      <c r="O95" s="75">
        <v>3761.7799999999997</v>
      </c>
      <c r="P95" s="75">
        <f t="shared" si="3"/>
        <v>0</v>
      </c>
      <c r="Q95" s="2" t="s">
        <v>120</v>
      </c>
      <c r="R95" s="5"/>
      <c r="S95" s="84"/>
    </row>
    <row r="96" spans="1:19" s="25" customFormat="1" ht="24.95" customHeight="1">
      <c r="A96" s="4">
        <v>93</v>
      </c>
      <c r="B96" s="2" t="s">
        <v>92</v>
      </c>
      <c r="C96" s="2" t="s">
        <v>357</v>
      </c>
      <c r="D96" s="2" t="s">
        <v>358</v>
      </c>
      <c r="E96" s="2"/>
      <c r="F96" s="28">
        <v>37871.97</v>
      </c>
      <c r="G96" s="28"/>
      <c r="H96" s="28">
        <v>0</v>
      </c>
      <c r="I96" s="28">
        <f t="shared" si="4"/>
        <v>37871.97</v>
      </c>
      <c r="J96" s="28">
        <v>14064.91</v>
      </c>
      <c r="K96" s="96"/>
      <c r="L96" s="75">
        <v>11063.119999999995</v>
      </c>
      <c r="M96" s="75">
        <v>4284</v>
      </c>
      <c r="N96" s="75">
        <f t="shared" si="5"/>
        <v>67284</v>
      </c>
      <c r="O96" s="75">
        <v>86734</v>
      </c>
      <c r="P96" s="75">
        <f t="shared" si="3"/>
        <v>19450</v>
      </c>
      <c r="Q96" s="2" t="s">
        <v>93</v>
      </c>
      <c r="R96" s="5" t="s">
        <v>77</v>
      </c>
      <c r="S96" s="84" t="s">
        <v>405</v>
      </c>
    </row>
    <row r="97" spans="1:19" s="25" customFormat="1" ht="24.95" customHeight="1">
      <c r="A97" s="4">
        <v>94</v>
      </c>
      <c r="B97" s="2" t="s">
        <v>147</v>
      </c>
      <c r="C97" s="2" t="s">
        <v>359</v>
      </c>
      <c r="D97" s="2" t="s">
        <v>340</v>
      </c>
      <c r="E97" s="2"/>
      <c r="F97" s="28">
        <v>75483.98</v>
      </c>
      <c r="G97" s="28"/>
      <c r="H97" s="28">
        <v>0</v>
      </c>
      <c r="I97" s="28">
        <f t="shared" si="4"/>
        <v>75483.98</v>
      </c>
      <c r="J97" s="28">
        <v>21953.059999999998</v>
      </c>
      <c r="K97" s="96"/>
      <c r="L97" s="75"/>
      <c r="M97" s="75">
        <v>10800</v>
      </c>
      <c r="N97" s="75">
        <f t="shared" si="5"/>
        <v>108237.04</v>
      </c>
      <c r="O97" s="75">
        <v>98341.04</v>
      </c>
      <c r="P97" s="75">
        <f t="shared" si="3"/>
        <v>-9896</v>
      </c>
      <c r="Q97" s="2" t="s">
        <v>120</v>
      </c>
      <c r="R97" s="5"/>
      <c r="S97" s="84" t="s">
        <v>406</v>
      </c>
    </row>
    <row r="98" spans="1:19" s="25" customFormat="1" ht="24.95" customHeight="1">
      <c r="A98" s="4">
        <v>95</v>
      </c>
      <c r="B98" s="9" t="s">
        <v>148</v>
      </c>
      <c r="C98" s="9" t="s">
        <v>335</v>
      </c>
      <c r="D98" s="9" t="s">
        <v>360</v>
      </c>
      <c r="E98" s="9"/>
      <c r="F98" s="28">
        <v>9634.8200000000015</v>
      </c>
      <c r="G98" s="28"/>
      <c r="H98" s="28">
        <v>0</v>
      </c>
      <c r="I98" s="28">
        <f t="shared" si="4"/>
        <v>9634.8200000000015</v>
      </c>
      <c r="J98" s="28">
        <v>2537.9499999999998</v>
      </c>
      <c r="K98" s="96"/>
      <c r="L98" s="75"/>
      <c r="M98" s="75">
        <v>1680</v>
      </c>
      <c r="N98" s="75">
        <f t="shared" si="5"/>
        <v>13852.77</v>
      </c>
      <c r="O98" s="75">
        <v>13852.77</v>
      </c>
      <c r="P98" s="75">
        <f t="shared" si="3"/>
        <v>0</v>
      </c>
      <c r="Q98" s="2" t="s">
        <v>120</v>
      </c>
      <c r="R98" s="5"/>
      <c r="S98" s="84"/>
    </row>
    <row r="99" spans="1:19" s="25" customFormat="1" ht="24.95" customHeight="1">
      <c r="A99" s="4">
        <v>96</v>
      </c>
      <c r="B99" s="2" t="s">
        <v>149</v>
      </c>
      <c r="C99" s="2" t="s">
        <v>361</v>
      </c>
      <c r="D99" s="2" t="s">
        <v>224</v>
      </c>
      <c r="E99" s="2"/>
      <c r="F99" s="28">
        <v>85870.260000000009</v>
      </c>
      <c r="G99" s="28">
        <v>430473.35</v>
      </c>
      <c r="H99" s="28">
        <v>180455.37</v>
      </c>
      <c r="I99" s="28">
        <f t="shared" si="4"/>
        <v>696798.98</v>
      </c>
      <c r="J99" s="28">
        <v>1354104.45</v>
      </c>
      <c r="K99" s="96"/>
      <c r="L99" s="75">
        <v>129272</v>
      </c>
      <c r="M99" s="75">
        <v>36090</v>
      </c>
      <c r="N99" s="75">
        <f t="shared" si="5"/>
        <v>2216265.4299999997</v>
      </c>
      <c r="O99" s="75">
        <v>342263.26</v>
      </c>
      <c r="P99" s="75">
        <f t="shared" si="3"/>
        <v>-1874002.1699999997</v>
      </c>
      <c r="Q99" s="2" t="s">
        <v>116</v>
      </c>
      <c r="R99" s="5"/>
      <c r="S99" s="32" t="s">
        <v>379</v>
      </c>
    </row>
    <row r="100" spans="1:19" s="25" customFormat="1" ht="24.95" customHeight="1">
      <c r="A100" s="4">
        <v>97</v>
      </c>
      <c r="B100" s="2" t="s">
        <v>25</v>
      </c>
      <c r="C100" s="2" t="s">
        <v>362</v>
      </c>
      <c r="D100" s="24" t="s">
        <v>206</v>
      </c>
      <c r="E100" s="2"/>
      <c r="F100" s="28">
        <v>40143.57</v>
      </c>
      <c r="G100" s="28"/>
      <c r="H100" s="28">
        <v>0</v>
      </c>
      <c r="I100" s="28">
        <f t="shared" si="4"/>
        <v>40143.57</v>
      </c>
      <c r="J100" s="28">
        <v>7200</v>
      </c>
      <c r="K100" s="96"/>
      <c r="L100" s="75">
        <v>22893.500000000007</v>
      </c>
      <c r="M100" s="75">
        <v>4860</v>
      </c>
      <c r="N100" s="75">
        <f t="shared" si="5"/>
        <v>75097.070000000007</v>
      </c>
      <c r="O100" s="75">
        <v>75097.070000000007</v>
      </c>
      <c r="P100" s="75">
        <f t="shared" si="3"/>
        <v>0</v>
      </c>
      <c r="Q100" s="2" t="s">
        <v>26</v>
      </c>
      <c r="R100" s="5" t="s">
        <v>10</v>
      </c>
      <c r="S100" s="84"/>
    </row>
    <row r="101" spans="1:19" s="25" customFormat="1" ht="24.95" customHeight="1">
      <c r="A101" s="4">
        <v>98</v>
      </c>
      <c r="B101" s="2" t="s">
        <v>39</v>
      </c>
      <c r="C101" s="2" t="s">
        <v>363</v>
      </c>
      <c r="D101" s="24" t="s">
        <v>206</v>
      </c>
      <c r="E101" s="2"/>
      <c r="F101" s="28">
        <v>33778.579999999994</v>
      </c>
      <c r="G101" s="28"/>
      <c r="H101" s="28">
        <v>0</v>
      </c>
      <c r="I101" s="28">
        <f t="shared" si="4"/>
        <v>33778.579999999994</v>
      </c>
      <c r="J101" s="28">
        <v>5972.41</v>
      </c>
      <c r="K101" s="96"/>
      <c r="L101" s="75">
        <v>8309.5900000000111</v>
      </c>
      <c r="M101" s="75">
        <v>4230</v>
      </c>
      <c r="N101" s="75">
        <f t="shared" si="5"/>
        <v>52290.58</v>
      </c>
      <c r="O101" s="75">
        <v>52290.58</v>
      </c>
      <c r="P101" s="75">
        <f t="shared" si="3"/>
        <v>0</v>
      </c>
      <c r="Q101" s="2" t="s">
        <v>40</v>
      </c>
      <c r="R101" s="5" t="s">
        <v>10</v>
      </c>
      <c r="S101" s="84"/>
    </row>
    <row r="102" spans="1:19" s="25" customFormat="1" ht="24.95" customHeight="1">
      <c r="A102" s="4">
        <v>99</v>
      </c>
      <c r="B102" s="9" t="s">
        <v>37</v>
      </c>
      <c r="C102" s="9" t="s">
        <v>364</v>
      </c>
      <c r="D102" s="24" t="s">
        <v>206</v>
      </c>
      <c r="E102" s="9"/>
      <c r="F102" s="28">
        <v>29644.69</v>
      </c>
      <c r="G102" s="28"/>
      <c r="H102" s="28">
        <v>0</v>
      </c>
      <c r="I102" s="28">
        <f t="shared" si="4"/>
        <v>29644.69</v>
      </c>
      <c r="J102" s="28">
        <v>7200</v>
      </c>
      <c r="K102" s="96"/>
      <c r="L102" s="75">
        <v>11700</v>
      </c>
      <c r="M102" s="75">
        <v>4800</v>
      </c>
      <c r="N102" s="75">
        <f t="shared" si="5"/>
        <v>53344.69</v>
      </c>
      <c r="O102" s="75">
        <v>53344.69</v>
      </c>
      <c r="P102" s="75">
        <f t="shared" si="3"/>
        <v>0</v>
      </c>
      <c r="Q102" s="2" t="s">
        <v>38</v>
      </c>
      <c r="R102" s="5" t="s">
        <v>10</v>
      </c>
      <c r="S102" s="84"/>
    </row>
    <row r="103" spans="1:19" s="25" customFormat="1" ht="24.95" customHeight="1">
      <c r="A103" s="4">
        <v>100</v>
      </c>
      <c r="B103" s="9" t="s">
        <v>150</v>
      </c>
      <c r="C103" s="9" t="s">
        <v>365</v>
      </c>
      <c r="D103" s="9" t="s">
        <v>340</v>
      </c>
      <c r="E103" s="9"/>
      <c r="F103" s="28">
        <v>55186.290000000008</v>
      </c>
      <c r="G103" s="28"/>
      <c r="H103" s="28">
        <v>0</v>
      </c>
      <c r="I103" s="28">
        <f t="shared" si="4"/>
        <v>55186.290000000008</v>
      </c>
      <c r="J103" s="28">
        <v>8062.87</v>
      </c>
      <c r="K103" s="96"/>
      <c r="L103" s="75"/>
      <c r="M103" s="75">
        <v>7020</v>
      </c>
      <c r="N103" s="75">
        <f t="shared" si="5"/>
        <v>70269.16</v>
      </c>
      <c r="O103" s="75">
        <v>70269.16</v>
      </c>
      <c r="P103" s="75">
        <f t="shared" si="3"/>
        <v>0</v>
      </c>
      <c r="Q103" s="2" t="s">
        <v>120</v>
      </c>
      <c r="R103" s="5"/>
      <c r="S103" s="84"/>
    </row>
    <row r="104" spans="1:19" s="25" customFormat="1" ht="24.95" customHeight="1">
      <c r="A104" s="4">
        <v>101</v>
      </c>
      <c r="B104" s="9" t="s">
        <v>90</v>
      </c>
      <c r="C104" s="9" t="s">
        <v>366</v>
      </c>
      <c r="D104" s="24" t="s">
        <v>206</v>
      </c>
      <c r="E104" s="9"/>
      <c r="F104" s="28">
        <v>50922.600000000006</v>
      </c>
      <c r="G104" s="28"/>
      <c r="H104" s="28">
        <v>0</v>
      </c>
      <c r="I104" s="28">
        <f t="shared" si="4"/>
        <v>50922.600000000006</v>
      </c>
      <c r="J104" s="28">
        <v>10346.6</v>
      </c>
      <c r="K104" s="96"/>
      <c r="L104" s="75">
        <v>4525.8100000000049</v>
      </c>
      <c r="M104" s="75">
        <v>0</v>
      </c>
      <c r="N104" s="75">
        <f t="shared" si="5"/>
        <v>65795.010000000009</v>
      </c>
      <c r="O104" s="75">
        <v>65795.010000000009</v>
      </c>
      <c r="P104" s="75">
        <f t="shared" si="3"/>
        <v>0</v>
      </c>
      <c r="Q104" s="2" t="s">
        <v>91</v>
      </c>
      <c r="R104" s="5" t="s">
        <v>77</v>
      </c>
      <c r="S104" s="84"/>
    </row>
    <row r="105" spans="1:19" s="25" customFormat="1" ht="24.95" customHeight="1">
      <c r="A105" s="4">
        <v>102</v>
      </c>
      <c r="B105" s="9" t="s">
        <v>82</v>
      </c>
      <c r="C105" s="9" t="s">
        <v>268</v>
      </c>
      <c r="D105" s="24" t="s">
        <v>206</v>
      </c>
      <c r="E105" s="9"/>
      <c r="F105" s="28">
        <v>96816.31</v>
      </c>
      <c r="G105" s="28"/>
      <c r="H105" s="28">
        <v>0</v>
      </c>
      <c r="I105" s="28">
        <f t="shared" si="4"/>
        <v>96816.31</v>
      </c>
      <c r="J105" s="28">
        <v>12000</v>
      </c>
      <c r="K105" s="96"/>
      <c r="L105" s="75">
        <v>29600</v>
      </c>
      <c r="M105" s="75">
        <v>15600</v>
      </c>
      <c r="N105" s="75">
        <f t="shared" si="5"/>
        <v>154016.31</v>
      </c>
      <c r="O105" s="75">
        <v>154016.31</v>
      </c>
      <c r="P105" s="75">
        <f t="shared" si="3"/>
        <v>0</v>
      </c>
      <c r="Q105" s="2" t="s">
        <v>83</v>
      </c>
      <c r="R105" s="5" t="s">
        <v>77</v>
      </c>
      <c r="S105" s="84"/>
    </row>
    <row r="106" spans="1:19" s="25" customFormat="1" ht="24.95" customHeight="1">
      <c r="A106" s="4">
        <v>103</v>
      </c>
      <c r="B106" s="26" t="s">
        <v>170</v>
      </c>
      <c r="C106" s="26"/>
      <c r="D106" s="26" t="s">
        <v>368</v>
      </c>
      <c r="E106" s="26"/>
      <c r="F106" s="28"/>
      <c r="G106" s="28"/>
      <c r="H106" s="28">
        <v>0</v>
      </c>
      <c r="I106" s="28">
        <f t="shared" si="4"/>
        <v>0</v>
      </c>
      <c r="J106" s="28">
        <v>1200</v>
      </c>
      <c r="K106" s="96"/>
      <c r="L106" s="75"/>
      <c r="M106" s="75"/>
      <c r="N106" s="75">
        <f t="shared" si="5"/>
        <v>1200</v>
      </c>
      <c r="O106" s="75">
        <v>1200</v>
      </c>
      <c r="P106" s="75">
        <f t="shared" si="3"/>
        <v>0</v>
      </c>
      <c r="Q106" s="2"/>
      <c r="R106" s="5"/>
      <c r="S106" s="84"/>
    </row>
    <row r="107" spans="1:19" s="25" customFormat="1" ht="24.95" customHeight="1">
      <c r="A107" s="4">
        <v>104</v>
      </c>
      <c r="B107" s="26" t="s">
        <v>171</v>
      </c>
      <c r="C107" s="26"/>
      <c r="D107" s="26" t="s">
        <v>369</v>
      </c>
      <c r="E107" s="26"/>
      <c r="F107" s="28"/>
      <c r="G107" s="28"/>
      <c r="H107" s="28">
        <v>0</v>
      </c>
      <c r="I107" s="28">
        <f t="shared" si="4"/>
        <v>0</v>
      </c>
      <c r="J107" s="28">
        <v>32086.14</v>
      </c>
      <c r="K107" s="96"/>
      <c r="L107" s="75"/>
      <c r="M107" s="75"/>
      <c r="N107" s="75">
        <f t="shared" si="5"/>
        <v>32086.14</v>
      </c>
      <c r="O107" s="75">
        <v>32086.14</v>
      </c>
      <c r="P107" s="75">
        <f t="shared" si="3"/>
        <v>0</v>
      </c>
      <c r="Q107" s="2"/>
      <c r="R107" s="5"/>
      <c r="S107" s="84"/>
    </row>
    <row r="108" spans="1:19" s="25" customFormat="1" ht="24.95" customHeight="1">
      <c r="A108" s="4">
        <v>105</v>
      </c>
      <c r="B108" s="26" t="s">
        <v>173</v>
      </c>
      <c r="C108" s="26"/>
      <c r="D108" s="26" t="s">
        <v>370</v>
      </c>
      <c r="E108" s="26"/>
      <c r="F108" s="28"/>
      <c r="G108" s="28"/>
      <c r="H108" s="28">
        <v>0</v>
      </c>
      <c r="I108" s="28">
        <f t="shared" si="4"/>
        <v>0</v>
      </c>
      <c r="J108" s="28">
        <v>1179.2</v>
      </c>
      <c r="K108" s="96"/>
      <c r="L108" s="75"/>
      <c r="M108" s="75"/>
      <c r="N108" s="75">
        <f t="shared" si="5"/>
        <v>1179.2</v>
      </c>
      <c r="O108" s="75">
        <v>1179.2</v>
      </c>
      <c r="P108" s="75">
        <f>O108-N108</f>
        <v>0</v>
      </c>
      <c r="Q108" s="2"/>
      <c r="R108" s="5"/>
      <c r="S108" s="84"/>
    </row>
    <row r="109" spans="1:19" s="25" customFormat="1" ht="24.95" customHeight="1">
      <c r="A109" s="4">
        <v>106</v>
      </c>
      <c r="B109" s="26" t="s">
        <v>168</v>
      </c>
      <c r="C109" s="26" t="s">
        <v>245</v>
      </c>
      <c r="D109" s="2" t="s">
        <v>224</v>
      </c>
      <c r="E109" s="26"/>
      <c r="F109" s="28"/>
      <c r="G109" s="28">
        <v>211035</v>
      </c>
      <c r="H109" s="28">
        <v>111660</v>
      </c>
      <c r="I109" s="28">
        <f t="shared" si="4"/>
        <v>322695</v>
      </c>
      <c r="J109" s="28"/>
      <c r="K109" s="96"/>
      <c r="L109" s="75">
        <v>30000</v>
      </c>
      <c r="M109" s="75"/>
      <c r="N109" s="75">
        <f t="shared" si="5"/>
        <v>352695</v>
      </c>
      <c r="O109" s="75"/>
      <c r="P109" s="75">
        <f t="shared" si="3"/>
        <v>-352695</v>
      </c>
      <c r="Q109" s="2" t="s">
        <v>116</v>
      </c>
      <c r="R109" s="5"/>
      <c r="S109" s="32" t="s">
        <v>379</v>
      </c>
    </row>
    <row r="110" spans="1:19" s="25" customFormat="1" ht="24.95" customHeight="1">
      <c r="A110" s="4">
        <v>107</v>
      </c>
      <c r="B110" s="26" t="s">
        <v>169</v>
      </c>
      <c r="C110" s="26" t="s">
        <v>245</v>
      </c>
      <c r="D110" s="2" t="s">
        <v>224</v>
      </c>
      <c r="E110" s="26"/>
      <c r="F110" s="28"/>
      <c r="G110" s="28">
        <v>211035</v>
      </c>
      <c r="H110" s="28">
        <v>110281.84</v>
      </c>
      <c r="I110" s="28">
        <f t="shared" si="4"/>
        <v>321316.83999999997</v>
      </c>
      <c r="J110" s="28">
        <v>1785599.46</v>
      </c>
      <c r="K110" s="96"/>
      <c r="L110" s="75">
        <v>30000</v>
      </c>
      <c r="M110" s="75">
        <v>20451</v>
      </c>
      <c r="N110" s="75">
        <f>I110+J110+K110+L110+M110</f>
        <v>2157367.2999999998</v>
      </c>
      <c r="O110" s="75"/>
      <c r="P110" s="75">
        <f t="shared" si="3"/>
        <v>-2157367.2999999998</v>
      </c>
      <c r="Q110" s="2" t="s">
        <v>116</v>
      </c>
      <c r="R110" s="5"/>
      <c r="S110" s="32" t="s">
        <v>379</v>
      </c>
    </row>
    <row r="111" spans="1:19" s="25" customFormat="1" ht="24.95" customHeight="1">
      <c r="A111" s="4">
        <v>108</v>
      </c>
      <c r="B111" s="26" t="s">
        <v>172</v>
      </c>
      <c r="C111" s="26" t="s">
        <v>246</v>
      </c>
      <c r="D111" s="2" t="s">
        <v>224</v>
      </c>
      <c r="E111" s="26"/>
      <c r="F111" s="28"/>
      <c r="G111" s="28"/>
      <c r="H111" s="28"/>
      <c r="I111" s="28">
        <f t="shared" si="4"/>
        <v>0</v>
      </c>
      <c r="J111" s="28"/>
      <c r="K111" s="96"/>
      <c r="L111" s="75">
        <v>7000</v>
      </c>
      <c r="M111" s="75">
        <v>11760</v>
      </c>
      <c r="N111" s="75">
        <f t="shared" si="5"/>
        <v>18760</v>
      </c>
      <c r="O111" s="75"/>
      <c r="P111" s="75">
        <f t="shared" si="3"/>
        <v>-18760</v>
      </c>
      <c r="Q111" s="2" t="s">
        <v>116</v>
      </c>
      <c r="R111" s="5"/>
      <c r="S111" s="84" t="s">
        <v>407</v>
      </c>
    </row>
    <row r="112" spans="1:19" s="94" customFormat="1" ht="14.25" customHeight="1">
      <c r="A112" s="87"/>
      <c r="B112" s="88" t="s">
        <v>174</v>
      </c>
      <c r="C112" s="88"/>
      <c r="D112" s="88"/>
      <c r="E112" s="88"/>
      <c r="F112" s="89">
        <f>SUM(F4:F111)</f>
        <v>7350679.7599999988</v>
      </c>
      <c r="G112" s="89">
        <f>SUM(G4:G111)</f>
        <v>3453653.45</v>
      </c>
      <c r="H112" s="89">
        <f>SUM(H4:H111)</f>
        <v>1248619.49</v>
      </c>
      <c r="I112" s="89">
        <f t="shared" si="4"/>
        <v>12052952.699999999</v>
      </c>
      <c r="J112" s="89">
        <f>SUM(J4:J111)</f>
        <v>4196508.5900000008</v>
      </c>
      <c r="K112" s="89">
        <f>SUM(K4:K111)</f>
        <v>30275.46</v>
      </c>
      <c r="L112" s="89">
        <f>SUM(L4:L111)</f>
        <v>3044831.5599999996</v>
      </c>
      <c r="M112" s="89">
        <f>SUM(M4:M111)</f>
        <v>843846</v>
      </c>
      <c r="N112" s="90">
        <f t="shared" si="5"/>
        <v>20168414.309999999</v>
      </c>
      <c r="O112" s="90">
        <f>SUM(O4:O111)</f>
        <v>18486284.030000001</v>
      </c>
      <c r="P112" s="90"/>
      <c r="Q112" s="91"/>
      <c r="R112" s="92"/>
      <c r="S112" s="93"/>
    </row>
  </sheetData>
  <mergeCells count="16">
    <mergeCell ref="S2:S3"/>
    <mergeCell ref="A1:R1"/>
    <mergeCell ref="A2:A3"/>
    <mergeCell ref="B2:B3"/>
    <mergeCell ref="C2:C3"/>
    <mergeCell ref="D2:D3"/>
    <mergeCell ref="E2:E3"/>
    <mergeCell ref="F2:I2"/>
    <mergeCell ref="J2:J3"/>
    <mergeCell ref="K2:K3"/>
    <mergeCell ref="L2:L3"/>
    <mergeCell ref="M2:M3"/>
    <mergeCell ref="N2:N3"/>
    <mergeCell ref="Q2:R2"/>
    <mergeCell ref="O2:O3"/>
    <mergeCell ref="P2:P3"/>
  </mergeCells>
  <phoneticPr fontId="1" type="noConversion"/>
  <printOptions horizontalCentered="1"/>
  <pageMargins left="0" right="0" top="0.74803149606299213" bottom="0.35433070866141736" header="0.31496062992125984" footer="0.31496062992125984"/>
  <pageSetup paperSize="9" scale="79" orientation="landscape" r:id="rId1"/>
  <colBreaks count="1" manualBreakCount="1">
    <brk id="19" max="1048575" man="1"/>
  </col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1"/>
  <sheetViews>
    <sheetView workbookViewId="0">
      <pane xSplit="3" ySplit="4" topLeftCell="F5" activePane="bottomRight" state="frozen"/>
      <selection pane="topRight" activeCell="D1" sqref="D1"/>
      <selection pane="bottomLeft" activeCell="A3" sqref="A3"/>
      <selection pane="bottomRight" activeCell="I8" sqref="I8"/>
    </sheetView>
  </sheetViews>
  <sheetFormatPr defaultRowHeight="13.5"/>
  <cols>
    <col min="1" max="1" width="3.375" customWidth="1"/>
    <col min="2" max="2" width="6.5" customWidth="1"/>
    <col min="3" max="3" width="5" customWidth="1"/>
    <col min="4" max="4" width="11.25" customWidth="1"/>
    <col min="5" max="6" width="14.75" customWidth="1"/>
    <col min="7" max="8" width="13.5" style="33" customWidth="1"/>
    <col min="9" max="9" width="13" customWidth="1"/>
    <col min="10" max="10" width="11.625" customWidth="1"/>
    <col min="11" max="11" width="15.125" hidden="1" customWidth="1"/>
    <col min="12" max="12" width="15.125" customWidth="1"/>
    <col min="13" max="13" width="14.625" customWidth="1"/>
    <col min="14" max="14" width="52.875" customWidth="1"/>
  </cols>
  <sheetData>
    <row r="1" spans="1:14" ht="20.25" customHeight="1">
      <c r="A1" s="116" t="s">
        <v>252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</row>
    <row r="2" spans="1:14" ht="33.75" customHeight="1">
      <c r="A2" s="115" t="s">
        <v>250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</row>
    <row r="3" spans="1:14" ht="28.5" customHeight="1">
      <c r="A3" s="108" t="s">
        <v>0</v>
      </c>
      <c r="B3" s="108" t="s">
        <v>1</v>
      </c>
      <c r="C3" s="108" t="s">
        <v>203</v>
      </c>
      <c r="D3" s="117" t="s">
        <v>374</v>
      </c>
      <c r="E3" s="118" t="s">
        <v>200</v>
      </c>
      <c r="F3" s="118"/>
      <c r="G3" s="118"/>
      <c r="H3" s="118"/>
      <c r="I3" s="118"/>
      <c r="J3" s="117" t="s">
        <v>201</v>
      </c>
      <c r="K3" s="117" t="s">
        <v>202</v>
      </c>
      <c r="L3" s="119" t="s">
        <v>381</v>
      </c>
      <c r="M3" s="117" t="s">
        <v>214</v>
      </c>
      <c r="N3" s="118" t="s">
        <v>199</v>
      </c>
    </row>
    <row r="4" spans="1:14" ht="30" customHeight="1">
      <c r="A4" s="108"/>
      <c r="B4" s="108"/>
      <c r="C4" s="108"/>
      <c r="D4" s="117"/>
      <c r="E4" s="37" t="s">
        <v>218</v>
      </c>
      <c r="F4" s="37" t="s">
        <v>213</v>
      </c>
      <c r="G4" s="80" t="s">
        <v>198</v>
      </c>
      <c r="H4" s="80" t="s">
        <v>380</v>
      </c>
      <c r="I4" s="36" t="s">
        <v>185</v>
      </c>
      <c r="J4" s="117"/>
      <c r="K4" s="117"/>
      <c r="L4" s="120"/>
      <c r="M4" s="117"/>
      <c r="N4" s="118"/>
    </row>
    <row r="5" spans="1:14" ht="30" customHeight="1">
      <c r="A5" s="30">
        <v>1</v>
      </c>
      <c r="B5" s="30" t="s">
        <v>217</v>
      </c>
      <c r="C5" s="30" t="s">
        <v>208</v>
      </c>
      <c r="D5" s="73">
        <v>0</v>
      </c>
      <c r="E5" s="73">
        <v>1053390.02</v>
      </c>
      <c r="F5" s="73">
        <v>21378.79</v>
      </c>
      <c r="G5" s="81">
        <v>276354</v>
      </c>
      <c r="H5" s="81">
        <v>97734</v>
      </c>
      <c r="I5" s="73">
        <f>E5+G5+F5+H5</f>
        <v>1448856.81</v>
      </c>
      <c r="J5" s="73"/>
      <c r="K5" s="73">
        <v>1500533.44</v>
      </c>
      <c r="L5" s="73">
        <v>1598267.44</v>
      </c>
      <c r="M5" s="73">
        <f>L5-I5</f>
        <v>149410.62999999989</v>
      </c>
      <c r="N5" s="32" t="s">
        <v>396</v>
      </c>
    </row>
    <row r="6" spans="1:14" ht="30" customHeight="1">
      <c r="A6" s="30">
        <v>2</v>
      </c>
      <c r="B6" s="30" t="s">
        <v>238</v>
      </c>
      <c r="C6" s="30" t="s">
        <v>208</v>
      </c>
      <c r="D6" s="73"/>
      <c r="E6" s="73">
        <v>1084668.42</v>
      </c>
      <c r="F6" s="73"/>
      <c r="G6" s="81">
        <v>233838</v>
      </c>
      <c r="H6" s="81">
        <v>93080</v>
      </c>
      <c r="I6" s="73">
        <f>E6+G6+F6+H6</f>
        <v>1411586.42</v>
      </c>
      <c r="J6" s="73"/>
      <c r="K6" s="73">
        <v>1339510.6200000001</v>
      </c>
      <c r="L6" s="73">
        <v>1432590.62</v>
      </c>
      <c r="M6" s="73">
        <f t="shared" ref="M6:M31" si="0">L6-I6</f>
        <v>21004.200000000186</v>
      </c>
      <c r="N6" s="32" t="s">
        <v>397</v>
      </c>
    </row>
    <row r="7" spans="1:14" ht="35.1" customHeight="1">
      <c r="A7" s="30">
        <v>3</v>
      </c>
      <c r="B7" s="38" t="s">
        <v>233</v>
      </c>
      <c r="C7" s="42" t="s">
        <v>208</v>
      </c>
      <c r="D7" s="73">
        <v>0</v>
      </c>
      <c r="E7" s="43"/>
      <c r="F7" s="43"/>
      <c r="G7" s="82"/>
      <c r="H7" s="82"/>
      <c r="I7" s="73">
        <f t="shared" ref="I7:I31" si="1">E7+G7+F7+H7</f>
        <v>0</v>
      </c>
      <c r="J7" s="43"/>
      <c r="K7" s="73">
        <v>107677.4</v>
      </c>
      <c r="L7" s="73">
        <v>107677.4</v>
      </c>
      <c r="M7" s="73">
        <f t="shared" si="0"/>
        <v>107677.4</v>
      </c>
      <c r="N7" s="15" t="s">
        <v>375</v>
      </c>
    </row>
    <row r="8" spans="1:14" ht="35.1" customHeight="1">
      <c r="A8" s="30">
        <v>4</v>
      </c>
      <c r="B8" s="38" t="s">
        <v>234</v>
      </c>
      <c r="C8" s="42" t="s">
        <v>208</v>
      </c>
      <c r="D8" s="73">
        <v>0</v>
      </c>
      <c r="E8" s="43"/>
      <c r="F8" s="43"/>
      <c r="G8" s="82"/>
      <c r="H8" s="82"/>
      <c r="I8" s="73">
        <f t="shared" si="1"/>
        <v>0</v>
      </c>
      <c r="J8" s="43"/>
      <c r="K8" s="73">
        <v>248320</v>
      </c>
      <c r="L8" s="73">
        <v>248320</v>
      </c>
      <c r="M8" s="73">
        <f t="shared" si="0"/>
        <v>248320</v>
      </c>
      <c r="N8" s="31" t="s">
        <v>375</v>
      </c>
    </row>
    <row r="9" spans="1:14" ht="35.1" customHeight="1">
      <c r="A9" s="30">
        <v>5</v>
      </c>
      <c r="B9" s="38" t="s">
        <v>235</v>
      </c>
      <c r="C9" s="42" t="s">
        <v>208</v>
      </c>
      <c r="D9" s="73">
        <v>0</v>
      </c>
      <c r="E9" s="43"/>
      <c r="F9" s="43"/>
      <c r="G9" s="82"/>
      <c r="H9" s="82"/>
      <c r="I9" s="73">
        <f t="shared" si="1"/>
        <v>0</v>
      </c>
      <c r="J9" s="43"/>
      <c r="K9" s="73">
        <v>299128.12</v>
      </c>
      <c r="L9" s="73">
        <v>299128.12</v>
      </c>
      <c r="M9" s="73">
        <f t="shared" si="0"/>
        <v>299128.12</v>
      </c>
      <c r="N9" s="31" t="s">
        <v>375</v>
      </c>
    </row>
    <row r="10" spans="1:14" ht="48" customHeight="1">
      <c r="A10" s="30">
        <v>6</v>
      </c>
      <c r="B10" s="30" t="s">
        <v>210</v>
      </c>
      <c r="C10" s="29" t="s">
        <v>204</v>
      </c>
      <c r="D10" s="73"/>
      <c r="E10" s="73">
        <v>99681.110000000015</v>
      </c>
      <c r="F10" s="73"/>
      <c r="G10" s="81">
        <v>62335</v>
      </c>
      <c r="H10" s="81">
        <v>11880</v>
      </c>
      <c r="I10" s="73">
        <f t="shared" si="1"/>
        <v>173896.11000000002</v>
      </c>
      <c r="J10" s="73"/>
      <c r="K10" s="73">
        <v>266922.71000000002</v>
      </c>
      <c r="L10" s="73">
        <v>293058.71000000002</v>
      </c>
      <c r="M10" s="73">
        <f t="shared" si="0"/>
        <v>119162.6</v>
      </c>
      <c r="N10" s="32" t="s">
        <v>382</v>
      </c>
    </row>
    <row r="11" spans="1:14" ht="75" customHeight="1">
      <c r="A11" s="30">
        <v>7</v>
      </c>
      <c r="B11" s="30" t="s">
        <v>219</v>
      </c>
      <c r="C11" s="30" t="s">
        <v>208</v>
      </c>
      <c r="D11" s="73">
        <v>0</v>
      </c>
      <c r="E11" s="73">
        <v>187287.5</v>
      </c>
      <c r="F11" s="73"/>
      <c r="G11" s="81">
        <v>148806</v>
      </c>
      <c r="H11" s="81">
        <v>45940</v>
      </c>
      <c r="I11" s="73">
        <f t="shared" si="1"/>
        <v>382033.5</v>
      </c>
      <c r="J11" s="73"/>
      <c r="K11" s="73">
        <v>629615.5</v>
      </c>
      <c r="L11" s="73">
        <v>721495.5</v>
      </c>
      <c r="M11" s="73">
        <f t="shared" si="0"/>
        <v>339462</v>
      </c>
      <c r="N11" s="32" t="s">
        <v>383</v>
      </c>
    </row>
    <row r="12" spans="1:14" ht="101.25" customHeight="1">
      <c r="A12" s="30">
        <v>8</v>
      </c>
      <c r="B12" s="29" t="s">
        <v>11</v>
      </c>
      <c r="C12" s="29" t="s">
        <v>204</v>
      </c>
      <c r="D12" s="73">
        <v>164349.29999999999</v>
      </c>
      <c r="E12" s="73">
        <v>95150.000000000015</v>
      </c>
      <c r="F12" s="73"/>
      <c r="G12" s="81">
        <v>69199.299999999974</v>
      </c>
      <c r="H12" s="81">
        <v>7800</v>
      </c>
      <c r="I12" s="73">
        <f t="shared" si="1"/>
        <v>172149.3</v>
      </c>
      <c r="J12" s="73">
        <f>D12-I12</f>
        <v>-7800</v>
      </c>
      <c r="K12" s="73">
        <v>277722</v>
      </c>
      <c r="L12" s="73">
        <v>301122</v>
      </c>
      <c r="M12" s="73">
        <f t="shared" si="0"/>
        <v>128972.70000000001</v>
      </c>
      <c r="N12" s="32" t="s">
        <v>384</v>
      </c>
    </row>
    <row r="13" spans="1:14" ht="63.75" customHeight="1">
      <c r="A13" s="30">
        <v>9</v>
      </c>
      <c r="B13" s="34" t="s">
        <v>209</v>
      </c>
      <c r="C13" s="29" t="s">
        <v>204</v>
      </c>
      <c r="D13" s="73">
        <v>92632.52</v>
      </c>
      <c r="E13" s="28">
        <v>54392.459999999992</v>
      </c>
      <c r="F13" s="28"/>
      <c r="G13" s="81">
        <v>38240.060000000012</v>
      </c>
      <c r="H13" s="81">
        <v>6360</v>
      </c>
      <c r="I13" s="73">
        <f t="shared" si="1"/>
        <v>98992.52</v>
      </c>
      <c r="J13" s="73">
        <f>D13-I13</f>
        <v>-6360</v>
      </c>
      <c r="K13" s="73">
        <v>111199.4</v>
      </c>
      <c r="L13" s="73">
        <v>119467.4</v>
      </c>
      <c r="M13" s="73">
        <f t="shared" si="0"/>
        <v>20474.87999999999</v>
      </c>
      <c r="N13" s="32" t="s">
        <v>385</v>
      </c>
    </row>
    <row r="14" spans="1:14" ht="64.5" customHeight="1">
      <c r="A14" s="30">
        <v>10</v>
      </c>
      <c r="B14" s="29" t="s">
        <v>109</v>
      </c>
      <c r="C14" s="29" t="s">
        <v>204</v>
      </c>
      <c r="D14" s="73">
        <v>144177.54</v>
      </c>
      <c r="E14" s="73">
        <v>58044.18</v>
      </c>
      <c r="F14" s="73"/>
      <c r="G14" s="81">
        <v>86133.36</v>
      </c>
      <c r="H14" s="81">
        <v>9240</v>
      </c>
      <c r="I14" s="73">
        <f t="shared" si="1"/>
        <v>153417.54</v>
      </c>
      <c r="J14" s="73">
        <f>D14-I14</f>
        <v>-9240</v>
      </c>
      <c r="K14" s="73">
        <v>177030.54</v>
      </c>
      <c r="L14" s="73">
        <v>189042.54</v>
      </c>
      <c r="M14" s="73">
        <f t="shared" si="0"/>
        <v>35625</v>
      </c>
      <c r="N14" s="32" t="s">
        <v>216</v>
      </c>
    </row>
    <row r="15" spans="1:14" ht="35.1" customHeight="1">
      <c r="A15" s="30">
        <v>11</v>
      </c>
      <c r="B15" s="38" t="s">
        <v>237</v>
      </c>
      <c r="C15" s="42" t="s">
        <v>208</v>
      </c>
      <c r="D15" s="73">
        <v>0</v>
      </c>
      <c r="E15" s="43"/>
      <c r="F15" s="43"/>
      <c r="G15" s="82"/>
      <c r="H15" s="82"/>
      <c r="I15" s="73">
        <f t="shared" si="1"/>
        <v>0</v>
      </c>
      <c r="J15" s="43"/>
      <c r="K15" s="73">
        <v>173433.2</v>
      </c>
      <c r="L15" s="73">
        <v>173433.22</v>
      </c>
      <c r="M15" s="73">
        <f t="shared" si="0"/>
        <v>173433.22</v>
      </c>
      <c r="N15" s="31" t="s">
        <v>247</v>
      </c>
    </row>
    <row r="16" spans="1:14" ht="86.25" customHeight="1">
      <c r="A16" s="30">
        <v>12</v>
      </c>
      <c r="B16" s="29" t="s">
        <v>8</v>
      </c>
      <c r="C16" s="29" t="s">
        <v>204</v>
      </c>
      <c r="D16" s="73">
        <v>167372.75</v>
      </c>
      <c r="E16" s="73">
        <v>100051.15000000002</v>
      </c>
      <c r="F16" s="73"/>
      <c r="G16" s="81">
        <v>67321.600000000006</v>
      </c>
      <c r="H16" s="81">
        <v>13068</v>
      </c>
      <c r="I16" s="73">
        <f t="shared" si="1"/>
        <v>180440.75000000003</v>
      </c>
      <c r="J16" s="73">
        <f>D16-I16</f>
        <v>-13068.000000000029</v>
      </c>
      <c r="K16" s="73">
        <v>202891.35000000003</v>
      </c>
      <c r="L16" s="73">
        <v>218335.35000000003</v>
      </c>
      <c r="M16" s="73">
        <f t="shared" si="0"/>
        <v>37894.600000000006</v>
      </c>
      <c r="N16" s="32" t="s">
        <v>386</v>
      </c>
    </row>
    <row r="17" spans="1:14" ht="30" customHeight="1">
      <c r="A17" s="30">
        <v>13</v>
      </c>
      <c r="B17" s="41" t="s">
        <v>232</v>
      </c>
      <c r="C17" s="42" t="s">
        <v>208</v>
      </c>
      <c r="D17" s="73">
        <v>0</v>
      </c>
      <c r="E17" s="73">
        <v>61089.07</v>
      </c>
      <c r="F17" s="73">
        <v>3054</v>
      </c>
      <c r="G17" s="81"/>
      <c r="H17" s="81">
        <v>1384</v>
      </c>
      <c r="I17" s="73">
        <f t="shared" si="1"/>
        <v>65527.07</v>
      </c>
      <c r="J17" s="73"/>
      <c r="K17" s="73">
        <v>13503.07</v>
      </c>
      <c r="L17" s="73">
        <v>14887.07</v>
      </c>
      <c r="M17" s="73">
        <f t="shared" si="0"/>
        <v>-50640</v>
      </c>
      <c r="N17" s="32" t="s">
        <v>387</v>
      </c>
    </row>
    <row r="18" spans="1:14" ht="60.75" customHeight="1">
      <c r="A18" s="30">
        <v>14</v>
      </c>
      <c r="B18" s="42" t="s">
        <v>228</v>
      </c>
      <c r="C18" s="42" t="s">
        <v>208</v>
      </c>
      <c r="D18" s="73">
        <v>0</v>
      </c>
      <c r="E18" s="73">
        <v>364594.62</v>
      </c>
      <c r="F18" s="73">
        <v>21656.57</v>
      </c>
      <c r="G18" s="81">
        <v>252972.5</v>
      </c>
      <c r="H18" s="81">
        <v>46540</v>
      </c>
      <c r="I18" s="73">
        <f t="shared" si="1"/>
        <v>685763.69</v>
      </c>
      <c r="J18" s="73"/>
      <c r="K18" s="73">
        <v>960453.74</v>
      </c>
      <c r="L18" s="73">
        <v>1018628.74</v>
      </c>
      <c r="M18" s="73">
        <f t="shared" si="0"/>
        <v>332865.05000000005</v>
      </c>
      <c r="N18" s="32" t="s">
        <v>388</v>
      </c>
    </row>
    <row r="19" spans="1:14" ht="50.25" customHeight="1">
      <c r="A19" s="30">
        <v>15</v>
      </c>
      <c r="B19" s="42" t="s">
        <v>229</v>
      </c>
      <c r="C19" s="42" t="s">
        <v>208</v>
      </c>
      <c r="D19" s="73">
        <v>0</v>
      </c>
      <c r="E19" s="73">
        <v>143417.19</v>
      </c>
      <c r="F19" s="73">
        <v>600.1</v>
      </c>
      <c r="G19" s="81">
        <v>89412</v>
      </c>
      <c r="H19" s="81">
        <v>0</v>
      </c>
      <c r="I19" s="73">
        <f t="shared" si="1"/>
        <v>233429.29</v>
      </c>
      <c r="J19" s="73"/>
      <c r="K19" s="73">
        <v>285093.44</v>
      </c>
      <c r="L19" s="73">
        <v>285093.44</v>
      </c>
      <c r="M19" s="73">
        <f t="shared" si="0"/>
        <v>51664.149999999994</v>
      </c>
      <c r="N19" s="32" t="s">
        <v>243</v>
      </c>
    </row>
    <row r="20" spans="1:14" ht="51.75" customHeight="1">
      <c r="A20" s="30">
        <v>16</v>
      </c>
      <c r="B20" s="42" t="s">
        <v>230</v>
      </c>
      <c r="C20" s="42" t="s">
        <v>208</v>
      </c>
      <c r="D20" s="73">
        <v>0</v>
      </c>
      <c r="E20" s="73">
        <v>94837.179999999978</v>
      </c>
      <c r="F20" s="73"/>
      <c r="G20" s="81">
        <v>87414</v>
      </c>
      <c r="H20" s="81">
        <v>0</v>
      </c>
      <c r="I20" s="73">
        <f t="shared" si="1"/>
        <v>182251.18</v>
      </c>
      <c r="J20" s="73"/>
      <c r="K20" s="73">
        <v>217526.47999999998</v>
      </c>
      <c r="L20" s="73">
        <v>217526.47999999998</v>
      </c>
      <c r="M20" s="73">
        <f t="shared" si="0"/>
        <v>35275.299999999988</v>
      </c>
      <c r="N20" s="32" t="s">
        <v>244</v>
      </c>
    </row>
    <row r="21" spans="1:14" ht="51.75" customHeight="1">
      <c r="A21" s="30">
        <v>17</v>
      </c>
      <c r="B21" s="42" t="s">
        <v>248</v>
      </c>
      <c r="C21" s="42" t="s">
        <v>208</v>
      </c>
      <c r="D21" s="73"/>
      <c r="E21" s="73">
        <v>33256.04</v>
      </c>
      <c r="F21" s="73"/>
      <c r="G21" s="81"/>
      <c r="H21" s="81">
        <v>2870</v>
      </c>
      <c r="I21" s="73">
        <f t="shared" si="1"/>
        <v>36126.04</v>
      </c>
      <c r="J21" s="73"/>
      <c r="K21" s="73">
        <v>21692.04</v>
      </c>
      <c r="L21" s="73">
        <v>24562.04</v>
      </c>
      <c r="M21" s="73">
        <f t="shared" si="0"/>
        <v>-11564</v>
      </c>
      <c r="N21" s="32" t="s">
        <v>249</v>
      </c>
    </row>
    <row r="22" spans="1:14" ht="35.1" customHeight="1">
      <c r="A22" s="30">
        <v>18</v>
      </c>
      <c r="B22" s="38" t="s">
        <v>236</v>
      </c>
      <c r="C22" s="42" t="s">
        <v>208</v>
      </c>
      <c r="D22" s="73">
        <v>0</v>
      </c>
      <c r="E22" s="43"/>
      <c r="F22" s="43"/>
      <c r="G22" s="82"/>
      <c r="H22" s="83">
        <v>0</v>
      </c>
      <c r="I22" s="73">
        <f t="shared" si="1"/>
        <v>0</v>
      </c>
      <c r="J22" s="43"/>
      <c r="K22" s="73">
        <v>176431.25</v>
      </c>
      <c r="L22" s="73">
        <v>176431.25</v>
      </c>
      <c r="M22" s="73">
        <f t="shared" si="0"/>
        <v>176431.25</v>
      </c>
      <c r="N22" s="31" t="s">
        <v>375</v>
      </c>
    </row>
    <row r="23" spans="1:14" ht="36.75" customHeight="1">
      <c r="A23" s="30">
        <v>19</v>
      </c>
      <c r="B23" s="42" t="s">
        <v>231</v>
      </c>
      <c r="C23" s="42" t="s">
        <v>208</v>
      </c>
      <c r="D23" s="73">
        <v>0</v>
      </c>
      <c r="E23" s="73">
        <v>387070.74</v>
      </c>
      <c r="F23" s="73">
        <v>270</v>
      </c>
      <c r="G23" s="81">
        <v>60624</v>
      </c>
      <c r="H23" s="81">
        <v>25560</v>
      </c>
      <c r="I23" s="73">
        <f t="shared" si="1"/>
        <v>473524.74</v>
      </c>
      <c r="J23" s="79"/>
      <c r="K23" s="73">
        <v>208745.94</v>
      </c>
      <c r="L23" s="73">
        <v>234305.94</v>
      </c>
      <c r="M23" s="73">
        <f t="shared" si="0"/>
        <v>-239218.8</v>
      </c>
      <c r="N23" s="32" t="s">
        <v>389</v>
      </c>
    </row>
    <row r="24" spans="1:14" ht="51.75" customHeight="1">
      <c r="A24" s="30">
        <v>20</v>
      </c>
      <c r="B24" s="42" t="s">
        <v>220</v>
      </c>
      <c r="C24" s="42" t="s">
        <v>208</v>
      </c>
      <c r="D24" s="73">
        <v>0</v>
      </c>
      <c r="E24" s="73">
        <v>2487746.5</v>
      </c>
      <c r="F24" s="73">
        <v>26670.799999999999</v>
      </c>
      <c r="G24" s="81">
        <v>53145</v>
      </c>
      <c r="H24" s="81">
        <v>34905</v>
      </c>
      <c r="I24" s="73">
        <f t="shared" si="1"/>
        <v>2602467.2999999998</v>
      </c>
      <c r="J24" s="73"/>
      <c r="K24" s="73">
        <v>2877295.5</v>
      </c>
      <c r="L24" s="73">
        <v>2928489.55</v>
      </c>
      <c r="M24" s="73">
        <f t="shared" si="0"/>
        <v>326022.25</v>
      </c>
      <c r="N24" s="32" t="s">
        <v>390</v>
      </c>
    </row>
    <row r="25" spans="1:14" ht="41.25" customHeight="1">
      <c r="A25" s="30">
        <v>21</v>
      </c>
      <c r="B25" s="42" t="s">
        <v>223</v>
      </c>
      <c r="C25" s="42" t="s">
        <v>208</v>
      </c>
      <c r="D25" s="73">
        <v>0</v>
      </c>
      <c r="E25" s="73">
        <v>1002283.2500000001</v>
      </c>
      <c r="F25" s="73">
        <v>40211.800000000003</v>
      </c>
      <c r="G25" s="81">
        <v>63774</v>
      </c>
      <c r="H25" s="81">
        <v>58175</v>
      </c>
      <c r="I25" s="73">
        <f t="shared" si="1"/>
        <v>1164444.05</v>
      </c>
      <c r="J25" s="73"/>
      <c r="K25" s="73">
        <v>809334.25000000012</v>
      </c>
      <c r="L25" s="73">
        <v>860528.25000000012</v>
      </c>
      <c r="M25" s="73">
        <f t="shared" si="0"/>
        <v>-303915.79999999993</v>
      </c>
      <c r="N25" s="32" t="s">
        <v>391</v>
      </c>
    </row>
    <row r="26" spans="1:14" ht="60.75" customHeight="1">
      <c r="A26" s="30">
        <v>22</v>
      </c>
      <c r="B26" s="42" t="s">
        <v>225</v>
      </c>
      <c r="C26" s="42" t="s">
        <v>208</v>
      </c>
      <c r="D26" s="73">
        <v>0</v>
      </c>
      <c r="E26" s="73">
        <v>78933.100000000006</v>
      </c>
      <c r="F26" s="73">
        <v>33197.86</v>
      </c>
      <c r="G26" s="81">
        <v>83352</v>
      </c>
      <c r="H26" s="81">
        <v>0</v>
      </c>
      <c r="I26" s="73">
        <f t="shared" si="1"/>
        <v>195482.96000000002</v>
      </c>
      <c r="J26" s="73"/>
      <c r="K26" s="73">
        <v>302805.95999999996</v>
      </c>
      <c r="L26" s="73">
        <v>371205.95999999996</v>
      </c>
      <c r="M26" s="73">
        <f t="shared" si="0"/>
        <v>175722.99999999994</v>
      </c>
      <c r="N26" s="32" t="s">
        <v>392</v>
      </c>
    </row>
    <row r="27" spans="1:14" ht="63.75" customHeight="1">
      <c r="A27" s="30">
        <v>23</v>
      </c>
      <c r="B27" s="42" t="s">
        <v>226</v>
      </c>
      <c r="C27" s="42" t="s">
        <v>208</v>
      </c>
      <c r="D27" s="73">
        <v>0</v>
      </c>
      <c r="E27" s="73">
        <v>99276.58</v>
      </c>
      <c r="F27" s="73">
        <v>62755.68</v>
      </c>
      <c r="G27" s="81">
        <v>56500</v>
      </c>
      <c r="H27" s="81">
        <v>15050</v>
      </c>
      <c r="I27" s="73">
        <f t="shared" si="1"/>
        <v>233582.26</v>
      </c>
      <c r="J27" s="73"/>
      <c r="K27" s="73">
        <v>291632.01</v>
      </c>
      <c r="L27" s="73">
        <v>574407.01</v>
      </c>
      <c r="M27" s="73">
        <f t="shared" si="0"/>
        <v>340824.75</v>
      </c>
      <c r="N27" s="32" t="s">
        <v>393</v>
      </c>
    </row>
    <row r="28" spans="1:14" ht="86.25" customHeight="1">
      <c r="A28" s="30">
        <v>24</v>
      </c>
      <c r="B28" s="30" t="s">
        <v>212</v>
      </c>
      <c r="C28" s="29" t="s">
        <v>204</v>
      </c>
      <c r="D28" s="73">
        <v>319594.74</v>
      </c>
      <c r="E28" s="73">
        <v>136485.32</v>
      </c>
      <c r="F28" s="73">
        <v>66904.399999999994</v>
      </c>
      <c r="G28" s="81">
        <v>116205.02</v>
      </c>
      <c r="H28" s="81">
        <v>20790</v>
      </c>
      <c r="I28" s="73">
        <f t="shared" si="1"/>
        <v>340384.74</v>
      </c>
      <c r="J28" s="73">
        <f>D28-I28</f>
        <v>-20790</v>
      </c>
      <c r="K28" s="73">
        <v>415576.99</v>
      </c>
      <c r="L28" s="73">
        <v>443926.99</v>
      </c>
      <c r="M28" s="73">
        <f t="shared" si="0"/>
        <v>103542.25</v>
      </c>
      <c r="N28" s="32" t="s">
        <v>394</v>
      </c>
    </row>
    <row r="29" spans="1:14" ht="30" customHeight="1">
      <c r="A29" s="30">
        <v>25</v>
      </c>
      <c r="B29" s="42" t="s">
        <v>227</v>
      </c>
      <c r="C29" s="42" t="s">
        <v>208</v>
      </c>
      <c r="D29" s="73">
        <v>0</v>
      </c>
      <c r="E29" s="73">
        <v>696798.98</v>
      </c>
      <c r="F29" s="73">
        <v>1354104.45</v>
      </c>
      <c r="G29" s="81">
        <v>129272</v>
      </c>
      <c r="H29" s="81">
        <v>36090</v>
      </c>
      <c r="I29" s="73">
        <f t="shared" si="1"/>
        <v>2216265.4299999997</v>
      </c>
      <c r="J29" s="73"/>
      <c r="K29" s="73">
        <v>306173.26</v>
      </c>
      <c r="L29" s="73">
        <v>342263.26</v>
      </c>
      <c r="M29" s="73">
        <f t="shared" si="0"/>
        <v>-1874002.1699999997</v>
      </c>
      <c r="N29" s="32" t="s">
        <v>395</v>
      </c>
    </row>
    <row r="30" spans="1:14" ht="30" customHeight="1">
      <c r="A30" s="30">
        <v>26</v>
      </c>
      <c r="B30" s="42" t="s">
        <v>195</v>
      </c>
      <c r="C30" s="42" t="s">
        <v>208</v>
      </c>
      <c r="D30" s="73">
        <v>0</v>
      </c>
      <c r="E30" s="73">
        <v>322695</v>
      </c>
      <c r="F30" s="73"/>
      <c r="G30" s="81">
        <v>30000</v>
      </c>
      <c r="H30" s="81">
        <v>0</v>
      </c>
      <c r="I30" s="73">
        <f t="shared" si="1"/>
        <v>352695</v>
      </c>
      <c r="J30" s="73"/>
      <c r="K30" s="73">
        <v>0</v>
      </c>
      <c r="L30" s="73">
        <v>0</v>
      </c>
      <c r="M30" s="73">
        <f t="shared" si="0"/>
        <v>-352695</v>
      </c>
      <c r="N30" s="32" t="s">
        <v>398</v>
      </c>
    </row>
    <row r="31" spans="1:14" ht="30" customHeight="1">
      <c r="A31" s="30">
        <v>27</v>
      </c>
      <c r="B31" s="42" t="s">
        <v>194</v>
      </c>
      <c r="C31" s="42" t="s">
        <v>208</v>
      </c>
      <c r="D31" s="73">
        <v>0</v>
      </c>
      <c r="E31" s="73">
        <v>321316.83999999997</v>
      </c>
      <c r="F31" s="73">
        <v>1785599.46</v>
      </c>
      <c r="G31" s="81">
        <v>30000</v>
      </c>
      <c r="H31" s="81">
        <v>20451</v>
      </c>
      <c r="I31" s="73">
        <f t="shared" si="1"/>
        <v>2157367.2999999998</v>
      </c>
      <c r="J31" s="73"/>
      <c r="K31" s="73">
        <v>0</v>
      </c>
      <c r="L31" s="73">
        <v>0</v>
      </c>
      <c r="M31" s="73">
        <f t="shared" si="0"/>
        <v>-2157367.2999999998</v>
      </c>
      <c r="N31" s="32" t="s">
        <v>399</v>
      </c>
    </row>
  </sheetData>
  <mergeCells count="12">
    <mergeCell ref="A2:N2"/>
    <mergeCell ref="A1:N1"/>
    <mergeCell ref="D3:D4"/>
    <mergeCell ref="J3:J4"/>
    <mergeCell ref="N3:N4"/>
    <mergeCell ref="K3:K4"/>
    <mergeCell ref="M3:M4"/>
    <mergeCell ref="A3:A4"/>
    <mergeCell ref="B3:B4"/>
    <mergeCell ref="C3:C4"/>
    <mergeCell ref="E3:I3"/>
    <mergeCell ref="L3:L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scale="77" orientation="landscape" horizontalDpi="300" verticalDpi="3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6"/>
  <sheetViews>
    <sheetView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I27" sqref="I27"/>
    </sheetView>
  </sheetViews>
  <sheetFormatPr defaultRowHeight="12"/>
  <cols>
    <col min="1" max="3" width="9" style="12"/>
    <col min="4" max="4" width="8.5" style="12" customWidth="1"/>
    <col min="5" max="5" width="15.125" style="12" customWidth="1"/>
    <col min="6" max="7" width="9" style="12"/>
    <col min="8" max="8" width="15" style="12" customWidth="1"/>
    <col min="9" max="9" width="12.5" style="12" customWidth="1"/>
    <col min="10" max="10" width="8.25" style="12" customWidth="1"/>
    <col min="11" max="11" width="14.875" style="12" customWidth="1"/>
    <col min="12" max="12" width="13.875" style="12" bestFit="1" customWidth="1"/>
    <col min="13" max="16384" width="9" style="12"/>
  </cols>
  <sheetData>
    <row r="1" spans="1:13" ht="14.25">
      <c r="A1" s="123" t="s">
        <v>255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</row>
    <row r="2" spans="1:13" ht="30.75" customHeight="1" thickBot="1">
      <c r="A2" s="121" t="s">
        <v>254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</row>
    <row r="3" spans="1:13" ht="18" customHeight="1">
      <c r="A3" s="124" t="s">
        <v>181</v>
      </c>
      <c r="B3" s="126" t="s">
        <v>182</v>
      </c>
      <c r="C3" s="127"/>
      <c r="D3" s="128"/>
      <c r="E3" s="129"/>
      <c r="F3" s="126" t="s">
        <v>183</v>
      </c>
      <c r="G3" s="130"/>
      <c r="H3" s="129"/>
      <c r="I3" s="126" t="s">
        <v>184</v>
      </c>
      <c r="J3" s="127"/>
      <c r="K3" s="129"/>
      <c r="L3" s="131" t="s">
        <v>185</v>
      </c>
    </row>
    <row r="4" spans="1:13" ht="19.5" customHeight="1">
      <c r="A4" s="125"/>
      <c r="B4" s="47" t="s">
        <v>186</v>
      </c>
      <c r="C4" s="45" t="s">
        <v>187</v>
      </c>
      <c r="D4" s="46" t="s">
        <v>188</v>
      </c>
      <c r="E4" s="48" t="s">
        <v>189</v>
      </c>
      <c r="F4" s="47" t="s">
        <v>187</v>
      </c>
      <c r="G4" s="44" t="s">
        <v>188</v>
      </c>
      <c r="H4" s="48" t="s">
        <v>189</v>
      </c>
      <c r="I4" s="47" t="s">
        <v>187</v>
      </c>
      <c r="J4" s="45" t="s">
        <v>188</v>
      </c>
      <c r="K4" s="48" t="s">
        <v>189</v>
      </c>
      <c r="L4" s="132"/>
    </row>
    <row r="5" spans="1:13">
      <c r="A5" s="70" t="s">
        <v>115</v>
      </c>
      <c r="B5" s="49">
        <v>19389</v>
      </c>
      <c r="C5" s="13">
        <f>ROUND(B5*12%,0)</f>
        <v>2327</v>
      </c>
      <c r="D5" s="14">
        <v>10</v>
      </c>
      <c r="E5" s="50">
        <f>25597*2</f>
        <v>51194</v>
      </c>
      <c r="F5" s="57">
        <v>2327</v>
      </c>
      <c r="G5" s="15">
        <v>12</v>
      </c>
      <c r="H5" s="58">
        <f>F5*G5</f>
        <v>27924</v>
      </c>
      <c r="I5" s="52">
        <v>2327</v>
      </c>
      <c r="J5" s="16">
        <v>8</v>
      </c>
      <c r="K5" s="51">
        <f>I5*J5</f>
        <v>18616</v>
      </c>
      <c r="L5" s="67">
        <f>E5+H5+K5</f>
        <v>97734</v>
      </c>
      <c r="M5" s="17"/>
    </row>
    <row r="6" spans="1:13">
      <c r="A6" s="70" t="s">
        <v>117</v>
      </c>
      <c r="B6" s="49">
        <v>19389</v>
      </c>
      <c r="C6" s="13">
        <f t="shared" ref="C6:C54" si="0">ROUND(B6*12%,0)</f>
        <v>2327</v>
      </c>
      <c r="D6" s="14">
        <v>10</v>
      </c>
      <c r="E6" s="51">
        <f>C6*D6*2</f>
        <v>46540</v>
      </c>
      <c r="F6" s="57">
        <v>2327</v>
      </c>
      <c r="G6" s="15">
        <v>12</v>
      </c>
      <c r="H6" s="58">
        <f t="shared" ref="H6:H63" si="1">F6*G6</f>
        <v>27924</v>
      </c>
      <c r="I6" s="52">
        <v>2327</v>
      </c>
      <c r="J6" s="16">
        <v>8</v>
      </c>
      <c r="K6" s="51">
        <f t="shared" ref="K6:K10" si="2">I6*J6</f>
        <v>18616</v>
      </c>
      <c r="L6" s="67">
        <f t="shared" ref="L6:L62" si="3">E6+H6+K6</f>
        <v>93080</v>
      </c>
    </row>
    <row r="7" spans="1:13">
      <c r="A7" s="70" t="s">
        <v>103</v>
      </c>
      <c r="B7" s="49">
        <v>9900</v>
      </c>
      <c r="C7" s="13">
        <f t="shared" si="0"/>
        <v>1188</v>
      </c>
      <c r="D7" s="18">
        <v>10</v>
      </c>
      <c r="E7" s="51">
        <f t="shared" ref="E7:E65" si="4">C7*D7</f>
        <v>11880</v>
      </c>
      <c r="F7" s="57"/>
      <c r="G7" s="15"/>
      <c r="H7" s="58">
        <f t="shared" si="1"/>
        <v>0</v>
      </c>
      <c r="I7" s="52"/>
      <c r="J7" s="16"/>
      <c r="K7" s="51">
        <f t="shared" si="2"/>
        <v>0</v>
      </c>
      <c r="L7" s="67">
        <f t="shared" si="3"/>
        <v>11880</v>
      </c>
    </row>
    <row r="8" spans="1:13">
      <c r="A8" s="70" t="s">
        <v>31</v>
      </c>
      <c r="B8" s="49">
        <v>5587</v>
      </c>
      <c r="C8" s="13">
        <f t="shared" si="0"/>
        <v>670</v>
      </c>
      <c r="D8" s="18">
        <v>10</v>
      </c>
      <c r="E8" s="51">
        <f t="shared" si="4"/>
        <v>6700</v>
      </c>
      <c r="F8" s="57"/>
      <c r="G8" s="15"/>
      <c r="H8" s="58">
        <f t="shared" si="1"/>
        <v>0</v>
      </c>
      <c r="I8" s="52"/>
      <c r="J8" s="16"/>
      <c r="K8" s="51">
        <f t="shared" si="2"/>
        <v>0</v>
      </c>
      <c r="L8" s="67">
        <f t="shared" si="3"/>
        <v>6700</v>
      </c>
    </row>
    <row r="9" spans="1:13">
      <c r="A9" s="70" t="s">
        <v>118</v>
      </c>
      <c r="B9" s="49">
        <v>19145</v>
      </c>
      <c r="C9" s="13">
        <f t="shared" si="0"/>
        <v>2297</v>
      </c>
      <c r="D9" s="18">
        <v>10</v>
      </c>
      <c r="E9" s="51">
        <f>C9*D9*2</f>
        <v>45940</v>
      </c>
      <c r="F9" s="57"/>
      <c r="G9" s="15"/>
      <c r="H9" s="58">
        <f t="shared" si="1"/>
        <v>0</v>
      </c>
      <c r="I9" s="52"/>
      <c r="J9" s="16"/>
      <c r="K9" s="51">
        <f t="shared" si="2"/>
        <v>0</v>
      </c>
      <c r="L9" s="67">
        <f t="shared" si="3"/>
        <v>45940</v>
      </c>
    </row>
    <row r="10" spans="1:13">
      <c r="A10" s="70" t="s">
        <v>11</v>
      </c>
      <c r="B10" s="49">
        <v>6500</v>
      </c>
      <c r="C10" s="13">
        <f t="shared" si="0"/>
        <v>780</v>
      </c>
      <c r="D10" s="18">
        <v>10</v>
      </c>
      <c r="E10" s="51">
        <f t="shared" si="4"/>
        <v>7800</v>
      </c>
      <c r="F10" s="57"/>
      <c r="G10" s="15"/>
      <c r="H10" s="58">
        <f t="shared" si="1"/>
        <v>0</v>
      </c>
      <c r="I10" s="52"/>
      <c r="J10" s="16"/>
      <c r="K10" s="51">
        <f t="shared" si="2"/>
        <v>0</v>
      </c>
      <c r="L10" s="67">
        <f t="shared" si="3"/>
        <v>7800</v>
      </c>
    </row>
    <row r="11" spans="1:13">
      <c r="A11" s="70" t="s">
        <v>119</v>
      </c>
      <c r="B11" s="49">
        <v>4200</v>
      </c>
      <c r="C11" s="13">
        <f t="shared" si="0"/>
        <v>504</v>
      </c>
      <c r="D11" s="18">
        <v>6</v>
      </c>
      <c r="E11" s="51">
        <f t="shared" si="4"/>
        <v>3024</v>
      </c>
      <c r="F11" s="57"/>
      <c r="G11" s="15"/>
      <c r="H11" s="58">
        <f t="shared" si="1"/>
        <v>0</v>
      </c>
      <c r="I11" s="52"/>
      <c r="J11" s="19"/>
      <c r="K11" s="51"/>
      <c r="L11" s="67">
        <f t="shared" si="3"/>
        <v>3024</v>
      </c>
    </row>
    <row r="12" spans="1:13">
      <c r="A12" s="70" t="s">
        <v>99</v>
      </c>
      <c r="B12" s="49">
        <v>4820</v>
      </c>
      <c r="C12" s="13">
        <f t="shared" si="0"/>
        <v>578</v>
      </c>
      <c r="D12" s="18">
        <v>8</v>
      </c>
      <c r="E12" s="51">
        <f t="shared" si="4"/>
        <v>4624</v>
      </c>
      <c r="F12" s="57"/>
      <c r="G12" s="15"/>
      <c r="H12" s="58">
        <f t="shared" si="1"/>
        <v>0</v>
      </c>
      <c r="I12" s="52"/>
      <c r="J12" s="19"/>
      <c r="K12" s="51"/>
      <c r="L12" s="67">
        <f t="shared" si="3"/>
        <v>4624</v>
      </c>
    </row>
    <row r="13" spans="1:13">
      <c r="A13" s="70" t="s">
        <v>29</v>
      </c>
      <c r="B13" s="49">
        <v>4684</v>
      </c>
      <c r="C13" s="13">
        <f t="shared" si="0"/>
        <v>562</v>
      </c>
      <c r="D13" s="18">
        <v>10</v>
      </c>
      <c r="E13" s="51">
        <f t="shared" si="4"/>
        <v>5620</v>
      </c>
      <c r="F13" s="57"/>
      <c r="G13" s="15"/>
      <c r="H13" s="58">
        <f t="shared" si="1"/>
        <v>0</v>
      </c>
      <c r="I13" s="52"/>
      <c r="J13" s="19"/>
      <c r="K13" s="51"/>
      <c r="L13" s="67">
        <f t="shared" si="3"/>
        <v>5620</v>
      </c>
    </row>
    <row r="14" spans="1:13">
      <c r="A14" s="70" t="s">
        <v>121</v>
      </c>
      <c r="B14" s="49">
        <v>2585</v>
      </c>
      <c r="C14" s="13">
        <f t="shared" si="0"/>
        <v>310</v>
      </c>
      <c r="D14" s="18">
        <v>6</v>
      </c>
      <c r="E14" s="51">
        <f t="shared" si="4"/>
        <v>1860</v>
      </c>
      <c r="F14" s="57"/>
      <c r="G14" s="15"/>
      <c r="H14" s="58">
        <f t="shared" si="1"/>
        <v>0</v>
      </c>
      <c r="I14" s="52"/>
      <c r="J14" s="19"/>
      <c r="K14" s="51"/>
      <c r="L14" s="67">
        <f t="shared" si="3"/>
        <v>1860</v>
      </c>
    </row>
    <row r="15" spans="1:13">
      <c r="A15" s="70" t="s">
        <v>17</v>
      </c>
      <c r="B15" s="49">
        <v>5300</v>
      </c>
      <c r="C15" s="13">
        <f t="shared" si="0"/>
        <v>636</v>
      </c>
      <c r="D15" s="18">
        <v>10</v>
      </c>
      <c r="E15" s="51">
        <f t="shared" si="4"/>
        <v>6360</v>
      </c>
      <c r="F15" s="57"/>
      <c r="G15" s="15"/>
      <c r="H15" s="58">
        <f t="shared" si="1"/>
        <v>0</v>
      </c>
      <c r="I15" s="52"/>
      <c r="J15" s="19"/>
      <c r="K15" s="51"/>
      <c r="L15" s="67">
        <f t="shared" si="3"/>
        <v>6360</v>
      </c>
    </row>
    <row r="16" spans="1:13">
      <c r="A16" s="70" t="s">
        <v>109</v>
      </c>
      <c r="B16" s="49">
        <v>7700</v>
      </c>
      <c r="C16" s="13">
        <f t="shared" si="0"/>
        <v>924</v>
      </c>
      <c r="D16" s="18">
        <v>10</v>
      </c>
      <c r="E16" s="51">
        <f t="shared" si="4"/>
        <v>9240</v>
      </c>
      <c r="F16" s="57"/>
      <c r="G16" s="15"/>
      <c r="H16" s="58">
        <f t="shared" si="1"/>
        <v>0</v>
      </c>
      <c r="I16" s="52"/>
      <c r="J16" s="19"/>
      <c r="K16" s="51"/>
      <c r="L16" s="67">
        <f t="shared" si="3"/>
        <v>9240</v>
      </c>
    </row>
    <row r="17" spans="1:12">
      <c r="A17" s="70" t="s">
        <v>122</v>
      </c>
      <c r="B17" s="52"/>
      <c r="C17" s="13"/>
      <c r="D17" s="18"/>
      <c r="E17" s="51">
        <f t="shared" si="4"/>
        <v>0</v>
      </c>
      <c r="F17" s="57"/>
      <c r="G17" s="15"/>
      <c r="H17" s="58">
        <f t="shared" si="1"/>
        <v>0</v>
      </c>
      <c r="I17" s="52"/>
      <c r="J17" s="19"/>
      <c r="K17" s="51"/>
      <c r="L17" s="67">
        <f t="shared" si="3"/>
        <v>0</v>
      </c>
    </row>
    <row r="18" spans="1:12">
      <c r="A18" s="70" t="s">
        <v>21</v>
      </c>
      <c r="B18" s="49">
        <v>5000</v>
      </c>
      <c r="C18" s="13">
        <f t="shared" si="0"/>
        <v>600</v>
      </c>
      <c r="D18" s="18">
        <v>10</v>
      </c>
      <c r="E18" s="51">
        <f t="shared" si="4"/>
        <v>6000</v>
      </c>
      <c r="F18" s="57"/>
      <c r="G18" s="15"/>
      <c r="H18" s="58">
        <f t="shared" si="1"/>
        <v>0</v>
      </c>
      <c r="I18" s="52"/>
      <c r="J18" s="19"/>
      <c r="K18" s="51"/>
      <c r="L18" s="67">
        <f t="shared" si="3"/>
        <v>6000</v>
      </c>
    </row>
    <row r="19" spans="1:12">
      <c r="A19" s="70" t="s">
        <v>123</v>
      </c>
      <c r="B19" s="49">
        <v>5769</v>
      </c>
      <c r="C19" s="13">
        <f t="shared" si="0"/>
        <v>692</v>
      </c>
      <c r="D19" s="18">
        <v>2</v>
      </c>
      <c r="E19" s="51">
        <f t="shared" si="4"/>
        <v>1384</v>
      </c>
      <c r="F19" s="57"/>
      <c r="G19" s="15"/>
      <c r="H19" s="58">
        <f t="shared" si="1"/>
        <v>0</v>
      </c>
      <c r="I19" s="52"/>
      <c r="J19" s="19"/>
      <c r="K19" s="51"/>
      <c r="L19" s="67">
        <f t="shared" si="3"/>
        <v>1384</v>
      </c>
    </row>
    <row r="20" spans="1:12">
      <c r="A20" s="70" t="s">
        <v>47</v>
      </c>
      <c r="B20" s="49">
        <v>3572</v>
      </c>
      <c r="C20" s="13">
        <f t="shared" si="0"/>
        <v>429</v>
      </c>
      <c r="D20" s="18">
        <v>10</v>
      </c>
      <c r="E20" s="51">
        <f t="shared" si="4"/>
        <v>4290</v>
      </c>
      <c r="F20" s="57"/>
      <c r="G20" s="15"/>
      <c r="H20" s="58">
        <f t="shared" si="1"/>
        <v>0</v>
      </c>
      <c r="I20" s="52"/>
      <c r="J20" s="19"/>
      <c r="K20" s="51"/>
      <c r="L20" s="67">
        <f t="shared" si="3"/>
        <v>4290</v>
      </c>
    </row>
    <row r="21" spans="1:12">
      <c r="A21" s="70" t="s">
        <v>101</v>
      </c>
      <c r="B21" s="49">
        <v>3395</v>
      </c>
      <c r="C21" s="13">
        <f t="shared" si="0"/>
        <v>407</v>
      </c>
      <c r="D21" s="18">
        <v>10</v>
      </c>
      <c r="E21" s="51">
        <f t="shared" si="4"/>
        <v>4070</v>
      </c>
      <c r="F21" s="57"/>
      <c r="G21" s="15"/>
      <c r="H21" s="58">
        <f t="shared" si="1"/>
        <v>0</v>
      </c>
      <c r="I21" s="52"/>
      <c r="J21" s="19"/>
      <c r="K21" s="51"/>
      <c r="L21" s="67">
        <f t="shared" si="3"/>
        <v>4070</v>
      </c>
    </row>
    <row r="22" spans="1:12">
      <c r="A22" s="70" t="s">
        <v>124</v>
      </c>
      <c r="B22" s="52"/>
      <c r="C22" s="13"/>
      <c r="D22" s="18"/>
      <c r="E22" s="51">
        <f t="shared" si="4"/>
        <v>0</v>
      </c>
      <c r="F22" s="57"/>
      <c r="G22" s="15"/>
      <c r="H22" s="58">
        <f t="shared" si="1"/>
        <v>0</v>
      </c>
      <c r="I22" s="52"/>
      <c r="J22" s="19"/>
      <c r="K22" s="51"/>
      <c r="L22" s="67">
        <f t="shared" si="3"/>
        <v>0</v>
      </c>
    </row>
    <row r="23" spans="1:12">
      <c r="A23" s="70" t="s">
        <v>8</v>
      </c>
      <c r="B23" s="49">
        <v>9900</v>
      </c>
      <c r="C23" s="39">
        <f t="shared" si="0"/>
        <v>1188</v>
      </c>
      <c r="D23" s="18">
        <v>10</v>
      </c>
      <c r="E23" s="51">
        <f t="shared" si="4"/>
        <v>11880</v>
      </c>
      <c r="F23" s="59">
        <v>1188</v>
      </c>
      <c r="G23" s="40">
        <v>1</v>
      </c>
      <c r="H23" s="60">
        <f t="shared" si="1"/>
        <v>1188</v>
      </c>
      <c r="I23" s="52"/>
      <c r="J23" s="19"/>
      <c r="K23" s="51"/>
      <c r="L23" s="68">
        <f t="shared" si="3"/>
        <v>13068</v>
      </c>
    </row>
    <row r="24" spans="1:12">
      <c r="A24" s="70" t="s">
        <v>15</v>
      </c>
      <c r="B24" s="49">
        <v>4200</v>
      </c>
      <c r="C24" s="13">
        <f t="shared" si="0"/>
        <v>504</v>
      </c>
      <c r="D24" s="18">
        <v>10</v>
      </c>
      <c r="E24" s="51">
        <f t="shared" si="4"/>
        <v>5040</v>
      </c>
      <c r="F24" s="57"/>
      <c r="G24" s="15"/>
      <c r="H24" s="58">
        <f t="shared" si="1"/>
        <v>0</v>
      </c>
      <c r="I24" s="52"/>
      <c r="J24" s="19"/>
      <c r="K24" s="51"/>
      <c r="L24" s="67">
        <f t="shared" si="3"/>
        <v>5040</v>
      </c>
    </row>
    <row r="25" spans="1:12">
      <c r="A25" s="70" t="s">
        <v>151</v>
      </c>
      <c r="B25" s="49">
        <v>19389</v>
      </c>
      <c r="C25" s="13">
        <f t="shared" si="0"/>
        <v>2327</v>
      </c>
      <c r="D25" s="18">
        <v>10</v>
      </c>
      <c r="E25" s="51">
        <f>C25*D25*2</f>
        <v>46540</v>
      </c>
      <c r="F25" s="57"/>
      <c r="G25" s="15"/>
      <c r="H25" s="58">
        <f t="shared" si="1"/>
        <v>0</v>
      </c>
      <c r="I25" s="52"/>
      <c r="J25" s="19"/>
      <c r="K25" s="51"/>
      <c r="L25" s="67">
        <f t="shared" si="3"/>
        <v>46540</v>
      </c>
    </row>
    <row r="26" spans="1:12">
      <c r="A26" s="70" t="s">
        <v>13</v>
      </c>
      <c r="B26" s="49">
        <v>8900</v>
      </c>
      <c r="C26" s="13">
        <f t="shared" si="0"/>
        <v>1068</v>
      </c>
      <c r="D26" s="18">
        <v>10</v>
      </c>
      <c r="E26" s="51">
        <f t="shared" si="4"/>
        <v>10680</v>
      </c>
      <c r="F26" s="57"/>
      <c r="G26" s="15"/>
      <c r="H26" s="58">
        <f t="shared" si="1"/>
        <v>0</v>
      </c>
      <c r="I26" s="52"/>
      <c r="J26" s="19"/>
      <c r="K26" s="51"/>
      <c r="L26" s="67">
        <f t="shared" si="3"/>
        <v>10680</v>
      </c>
    </row>
    <row r="27" spans="1:12">
      <c r="A27" s="70" t="s">
        <v>113</v>
      </c>
      <c r="B27" s="49">
        <v>2585</v>
      </c>
      <c r="C27" s="13">
        <f t="shared" si="0"/>
        <v>310</v>
      </c>
      <c r="D27" s="18">
        <v>10</v>
      </c>
      <c r="E27" s="51">
        <f t="shared" si="4"/>
        <v>3100</v>
      </c>
      <c r="F27" s="57"/>
      <c r="G27" s="15"/>
      <c r="H27" s="58">
        <f t="shared" si="1"/>
        <v>0</v>
      </c>
      <c r="I27" s="52"/>
      <c r="J27" s="19"/>
      <c r="K27" s="51"/>
      <c r="L27" s="67">
        <f t="shared" si="3"/>
        <v>3100</v>
      </c>
    </row>
    <row r="28" spans="1:12">
      <c r="A28" s="70" t="s">
        <v>23</v>
      </c>
      <c r="B28" s="49">
        <v>3425</v>
      </c>
      <c r="C28" s="13">
        <f t="shared" si="0"/>
        <v>411</v>
      </c>
      <c r="D28" s="18">
        <v>10</v>
      </c>
      <c r="E28" s="51">
        <f t="shared" si="4"/>
        <v>4110</v>
      </c>
      <c r="F28" s="57"/>
      <c r="G28" s="15"/>
      <c r="H28" s="58">
        <f t="shared" si="1"/>
        <v>0</v>
      </c>
      <c r="I28" s="52"/>
      <c r="J28" s="19"/>
      <c r="K28" s="51"/>
      <c r="L28" s="67">
        <f t="shared" si="3"/>
        <v>4110</v>
      </c>
    </row>
    <row r="29" spans="1:12">
      <c r="A29" s="70" t="s">
        <v>152</v>
      </c>
      <c r="B29" s="52"/>
      <c r="C29" s="13"/>
      <c r="D29" s="18"/>
      <c r="E29" s="51">
        <f t="shared" si="4"/>
        <v>0</v>
      </c>
      <c r="F29" s="57">
        <v>0</v>
      </c>
      <c r="G29" s="15"/>
      <c r="H29" s="58">
        <f t="shared" si="1"/>
        <v>0</v>
      </c>
      <c r="I29" s="52"/>
      <c r="J29" s="19"/>
      <c r="K29" s="51"/>
      <c r="L29" s="67">
        <f t="shared" si="3"/>
        <v>0</v>
      </c>
    </row>
    <row r="30" spans="1:12">
      <c r="A30" s="70" t="s">
        <v>153</v>
      </c>
      <c r="B30" s="52"/>
      <c r="C30" s="13"/>
      <c r="D30" s="18"/>
      <c r="E30" s="51">
        <f t="shared" si="4"/>
        <v>0</v>
      </c>
      <c r="F30" s="57">
        <v>0</v>
      </c>
      <c r="G30" s="15"/>
      <c r="H30" s="58">
        <f t="shared" si="1"/>
        <v>0</v>
      </c>
      <c r="I30" s="52"/>
      <c r="J30" s="19"/>
      <c r="K30" s="51"/>
      <c r="L30" s="67">
        <f t="shared" si="3"/>
        <v>0</v>
      </c>
    </row>
    <row r="31" spans="1:12">
      <c r="A31" s="70" t="s">
        <v>27</v>
      </c>
      <c r="B31" s="49">
        <v>3600</v>
      </c>
      <c r="C31" s="13">
        <f t="shared" si="0"/>
        <v>432</v>
      </c>
      <c r="D31" s="18">
        <v>10</v>
      </c>
      <c r="E31" s="51">
        <f t="shared" si="4"/>
        <v>4320</v>
      </c>
      <c r="F31" s="57"/>
      <c r="G31" s="15"/>
      <c r="H31" s="58">
        <f t="shared" si="1"/>
        <v>0</v>
      </c>
      <c r="I31" s="52"/>
      <c r="J31" s="19"/>
      <c r="K31" s="51"/>
      <c r="L31" s="67">
        <f t="shared" si="3"/>
        <v>4320</v>
      </c>
    </row>
    <row r="32" spans="1:12">
      <c r="A32" s="70" t="s">
        <v>53</v>
      </c>
      <c r="B32" s="49">
        <v>3000</v>
      </c>
      <c r="C32" s="13">
        <f t="shared" si="0"/>
        <v>360</v>
      </c>
      <c r="D32" s="18">
        <v>10</v>
      </c>
      <c r="E32" s="51">
        <f t="shared" si="4"/>
        <v>3600</v>
      </c>
      <c r="F32" s="57"/>
      <c r="G32" s="15"/>
      <c r="H32" s="58">
        <f t="shared" si="1"/>
        <v>0</v>
      </c>
      <c r="I32" s="52"/>
      <c r="J32" s="19"/>
      <c r="K32" s="51"/>
      <c r="L32" s="67">
        <f t="shared" si="3"/>
        <v>3600</v>
      </c>
    </row>
    <row r="33" spans="1:12">
      <c r="A33" s="70" t="s">
        <v>51</v>
      </c>
      <c r="B33" s="49">
        <v>2750</v>
      </c>
      <c r="C33" s="13">
        <f t="shared" si="0"/>
        <v>330</v>
      </c>
      <c r="D33" s="18">
        <v>10</v>
      </c>
      <c r="E33" s="51">
        <f t="shared" si="4"/>
        <v>3300</v>
      </c>
      <c r="F33" s="57"/>
      <c r="G33" s="15"/>
      <c r="H33" s="58">
        <f t="shared" si="1"/>
        <v>0</v>
      </c>
      <c r="I33" s="52"/>
      <c r="J33" s="19"/>
      <c r="K33" s="51"/>
      <c r="L33" s="67">
        <f t="shared" si="3"/>
        <v>3300</v>
      </c>
    </row>
    <row r="34" spans="1:12">
      <c r="A34" s="70" t="s">
        <v>69</v>
      </c>
      <c r="B34" s="49">
        <v>3600</v>
      </c>
      <c r="C34" s="13">
        <f t="shared" si="0"/>
        <v>432</v>
      </c>
      <c r="D34" s="18">
        <v>4</v>
      </c>
      <c r="E34" s="51">
        <f t="shared" si="4"/>
        <v>1728</v>
      </c>
      <c r="F34" s="57"/>
      <c r="G34" s="15"/>
      <c r="H34" s="58">
        <f t="shared" si="1"/>
        <v>0</v>
      </c>
      <c r="I34" s="52"/>
      <c r="J34" s="19"/>
      <c r="K34" s="51"/>
      <c r="L34" s="67">
        <f t="shared" si="3"/>
        <v>1728</v>
      </c>
    </row>
    <row r="35" spans="1:12">
      <c r="A35" s="70" t="s">
        <v>154</v>
      </c>
      <c r="B35" s="49">
        <v>3300</v>
      </c>
      <c r="C35" s="13">
        <f t="shared" si="0"/>
        <v>396</v>
      </c>
      <c r="D35" s="18">
        <v>4</v>
      </c>
      <c r="E35" s="51">
        <f t="shared" si="4"/>
        <v>1584</v>
      </c>
      <c r="F35" s="57"/>
      <c r="G35" s="15"/>
      <c r="H35" s="58">
        <f t="shared" si="1"/>
        <v>0</v>
      </c>
      <c r="I35" s="52"/>
      <c r="J35" s="19"/>
      <c r="K35" s="51"/>
      <c r="L35" s="67">
        <f t="shared" si="3"/>
        <v>1584</v>
      </c>
    </row>
    <row r="36" spans="1:12">
      <c r="A36" s="70" t="s">
        <v>156</v>
      </c>
      <c r="B36" s="49">
        <v>2613</v>
      </c>
      <c r="C36" s="13">
        <f t="shared" si="0"/>
        <v>314</v>
      </c>
      <c r="D36" s="18">
        <v>1</v>
      </c>
      <c r="E36" s="51">
        <f t="shared" si="4"/>
        <v>314</v>
      </c>
      <c r="F36" s="57"/>
      <c r="G36" s="15"/>
      <c r="H36" s="58">
        <f t="shared" si="1"/>
        <v>0</v>
      </c>
      <c r="I36" s="52"/>
      <c r="J36" s="19"/>
      <c r="K36" s="51"/>
      <c r="L36" s="67">
        <f t="shared" si="3"/>
        <v>314</v>
      </c>
    </row>
    <row r="37" spans="1:12">
      <c r="A37" s="70" t="s">
        <v>19</v>
      </c>
      <c r="B37" s="49">
        <v>7200</v>
      </c>
      <c r="C37" s="13">
        <f t="shared" si="0"/>
        <v>864</v>
      </c>
      <c r="D37" s="18">
        <v>10</v>
      </c>
      <c r="E37" s="51">
        <f t="shared" si="4"/>
        <v>8640</v>
      </c>
      <c r="F37" s="57"/>
      <c r="G37" s="15"/>
      <c r="H37" s="58">
        <f t="shared" si="1"/>
        <v>0</v>
      </c>
      <c r="I37" s="52"/>
      <c r="J37" s="19"/>
      <c r="K37" s="51"/>
      <c r="L37" s="67">
        <f t="shared" si="3"/>
        <v>8640</v>
      </c>
    </row>
    <row r="38" spans="1:12">
      <c r="A38" s="70" t="s">
        <v>157</v>
      </c>
      <c r="B38" s="49">
        <v>7100</v>
      </c>
      <c r="C38" s="13">
        <f t="shared" si="0"/>
        <v>852</v>
      </c>
      <c r="D38" s="18">
        <v>10</v>
      </c>
      <c r="E38" s="51">
        <f t="shared" si="4"/>
        <v>8520</v>
      </c>
      <c r="F38" s="57">
        <v>852</v>
      </c>
      <c r="G38" s="15">
        <v>12</v>
      </c>
      <c r="H38" s="58">
        <f t="shared" si="1"/>
        <v>10224</v>
      </c>
      <c r="I38" s="52">
        <v>852</v>
      </c>
      <c r="J38" s="19">
        <v>8</v>
      </c>
      <c r="K38" s="51">
        <f>I38*J38</f>
        <v>6816</v>
      </c>
      <c r="L38" s="67">
        <f t="shared" si="3"/>
        <v>25560</v>
      </c>
    </row>
    <row r="39" spans="1:12">
      <c r="A39" s="70" t="s">
        <v>35</v>
      </c>
      <c r="B39" s="49">
        <v>3793</v>
      </c>
      <c r="C39" s="13">
        <f t="shared" si="0"/>
        <v>455</v>
      </c>
      <c r="D39" s="18">
        <v>10</v>
      </c>
      <c r="E39" s="51">
        <f t="shared" si="4"/>
        <v>4550</v>
      </c>
      <c r="F39" s="57"/>
      <c r="G39" s="15"/>
      <c r="H39" s="58">
        <f t="shared" si="1"/>
        <v>0</v>
      </c>
      <c r="I39" s="52"/>
      <c r="J39" s="19"/>
      <c r="K39" s="51"/>
      <c r="L39" s="67">
        <f t="shared" si="3"/>
        <v>4550</v>
      </c>
    </row>
    <row r="40" spans="1:12">
      <c r="A40" s="70" t="s">
        <v>158</v>
      </c>
      <c r="B40" s="49">
        <v>3500</v>
      </c>
      <c r="C40" s="13">
        <f t="shared" si="0"/>
        <v>420</v>
      </c>
      <c r="D40" s="18">
        <v>6</v>
      </c>
      <c r="E40" s="51">
        <f t="shared" si="4"/>
        <v>2520</v>
      </c>
      <c r="F40" s="57"/>
      <c r="G40" s="15"/>
      <c r="H40" s="58">
        <f t="shared" si="1"/>
        <v>0</v>
      </c>
      <c r="I40" s="52"/>
      <c r="J40" s="19"/>
      <c r="K40" s="51"/>
      <c r="L40" s="67">
        <f t="shared" si="3"/>
        <v>2520</v>
      </c>
    </row>
    <row r="41" spans="1:12">
      <c r="A41" s="70" t="s">
        <v>160</v>
      </c>
      <c r="B41" s="49"/>
      <c r="C41" s="13"/>
      <c r="D41" s="18"/>
      <c r="E41" s="51">
        <f t="shared" si="4"/>
        <v>0</v>
      </c>
      <c r="F41" s="57"/>
      <c r="G41" s="15"/>
      <c r="H41" s="58">
        <f t="shared" si="1"/>
        <v>0</v>
      </c>
      <c r="I41" s="52"/>
      <c r="J41" s="19"/>
      <c r="K41" s="51"/>
      <c r="L41" s="67">
        <f t="shared" si="3"/>
        <v>0</v>
      </c>
    </row>
    <row r="42" spans="1:12">
      <c r="A42" s="70" t="s">
        <v>43</v>
      </c>
      <c r="B42" s="49">
        <v>3600</v>
      </c>
      <c r="C42" s="13">
        <f t="shared" si="0"/>
        <v>432</v>
      </c>
      <c r="D42" s="18">
        <v>7</v>
      </c>
      <c r="E42" s="51">
        <f t="shared" si="4"/>
        <v>3024</v>
      </c>
      <c r="F42" s="57"/>
      <c r="G42" s="15"/>
      <c r="H42" s="58">
        <f t="shared" si="1"/>
        <v>0</v>
      </c>
      <c r="I42" s="52"/>
      <c r="J42" s="19"/>
      <c r="K42" s="51"/>
      <c r="L42" s="67">
        <f t="shared" si="3"/>
        <v>3024</v>
      </c>
    </row>
    <row r="43" spans="1:12">
      <c r="A43" s="70" t="s">
        <v>41</v>
      </c>
      <c r="B43" s="49">
        <v>3262</v>
      </c>
      <c r="C43" s="13">
        <f t="shared" si="0"/>
        <v>391</v>
      </c>
      <c r="D43" s="18">
        <v>7</v>
      </c>
      <c r="E43" s="51">
        <f t="shared" si="4"/>
        <v>2737</v>
      </c>
      <c r="F43" s="57"/>
      <c r="G43" s="15"/>
      <c r="H43" s="58">
        <f t="shared" si="1"/>
        <v>0</v>
      </c>
      <c r="I43" s="52"/>
      <c r="J43" s="19"/>
      <c r="K43" s="51"/>
      <c r="L43" s="67">
        <f t="shared" si="3"/>
        <v>2737</v>
      </c>
    </row>
    <row r="44" spans="1:12">
      <c r="A44" s="70" t="s">
        <v>45</v>
      </c>
      <c r="B44" s="49">
        <v>3575</v>
      </c>
      <c r="C44" s="13">
        <f t="shared" si="0"/>
        <v>429</v>
      </c>
      <c r="D44" s="18">
        <v>7</v>
      </c>
      <c r="E44" s="51">
        <f t="shared" si="4"/>
        <v>3003</v>
      </c>
      <c r="F44" s="57"/>
      <c r="G44" s="15"/>
      <c r="H44" s="58">
        <f t="shared" si="1"/>
        <v>0</v>
      </c>
      <c r="I44" s="52"/>
      <c r="J44" s="19"/>
      <c r="K44" s="51"/>
      <c r="L44" s="67">
        <f t="shared" si="3"/>
        <v>3003</v>
      </c>
    </row>
    <row r="45" spans="1:12">
      <c r="A45" s="70" t="s">
        <v>55</v>
      </c>
      <c r="B45" s="49">
        <v>3062</v>
      </c>
      <c r="C45" s="13">
        <f t="shared" si="0"/>
        <v>367</v>
      </c>
      <c r="D45" s="18">
        <v>4</v>
      </c>
      <c r="E45" s="51">
        <f t="shared" si="4"/>
        <v>1468</v>
      </c>
      <c r="F45" s="57"/>
      <c r="G45" s="15"/>
      <c r="H45" s="58">
        <f t="shared" si="1"/>
        <v>0</v>
      </c>
      <c r="I45" s="52"/>
      <c r="J45" s="19"/>
      <c r="K45" s="51"/>
      <c r="L45" s="67">
        <f t="shared" si="3"/>
        <v>1468</v>
      </c>
    </row>
    <row r="46" spans="1:12">
      <c r="A46" s="70" t="s">
        <v>49</v>
      </c>
      <c r="B46" s="49">
        <v>3100</v>
      </c>
      <c r="C46" s="13">
        <f t="shared" si="0"/>
        <v>372</v>
      </c>
      <c r="D46" s="18">
        <v>7</v>
      </c>
      <c r="E46" s="51">
        <f t="shared" si="4"/>
        <v>2604</v>
      </c>
      <c r="F46" s="57"/>
      <c r="G46" s="15"/>
      <c r="H46" s="58">
        <f t="shared" si="1"/>
        <v>0</v>
      </c>
      <c r="I46" s="52"/>
      <c r="J46" s="19"/>
      <c r="K46" s="51"/>
      <c r="L46" s="67">
        <f t="shared" si="3"/>
        <v>2604</v>
      </c>
    </row>
    <row r="47" spans="1:12">
      <c r="A47" s="70" t="s">
        <v>33</v>
      </c>
      <c r="B47" s="49">
        <v>4000</v>
      </c>
      <c r="C47" s="13">
        <f t="shared" si="0"/>
        <v>480</v>
      </c>
      <c r="D47" s="18">
        <v>10</v>
      </c>
      <c r="E47" s="51">
        <f t="shared" si="4"/>
        <v>4800</v>
      </c>
      <c r="F47" s="57"/>
      <c r="G47" s="15"/>
      <c r="H47" s="58">
        <f t="shared" si="1"/>
        <v>0</v>
      </c>
      <c r="I47" s="52"/>
      <c r="J47" s="19"/>
      <c r="K47" s="51"/>
      <c r="L47" s="67">
        <f t="shared" si="3"/>
        <v>4800</v>
      </c>
    </row>
    <row r="48" spans="1:12">
      <c r="A48" s="70" t="s">
        <v>161</v>
      </c>
      <c r="B48" s="49">
        <v>3100</v>
      </c>
      <c r="C48" s="13">
        <f t="shared" si="0"/>
        <v>372</v>
      </c>
      <c r="D48" s="18">
        <v>7</v>
      </c>
      <c r="E48" s="51">
        <f t="shared" si="4"/>
        <v>2604</v>
      </c>
      <c r="F48" s="57"/>
      <c r="G48" s="15"/>
      <c r="H48" s="58">
        <f t="shared" si="1"/>
        <v>0</v>
      </c>
      <c r="I48" s="52"/>
      <c r="J48" s="19"/>
      <c r="K48" s="51"/>
      <c r="L48" s="67">
        <f t="shared" si="3"/>
        <v>2604</v>
      </c>
    </row>
    <row r="49" spans="1:12">
      <c r="A49" s="70" t="s">
        <v>57</v>
      </c>
      <c r="B49" s="49">
        <v>2613</v>
      </c>
      <c r="C49" s="13">
        <f t="shared" si="0"/>
        <v>314</v>
      </c>
      <c r="D49" s="18">
        <v>7</v>
      </c>
      <c r="E49" s="51">
        <f t="shared" si="4"/>
        <v>2198</v>
      </c>
      <c r="F49" s="57"/>
      <c r="G49" s="15"/>
      <c r="H49" s="58">
        <f t="shared" si="1"/>
        <v>0</v>
      </c>
      <c r="I49" s="52"/>
      <c r="J49" s="19"/>
      <c r="K49" s="51"/>
      <c r="L49" s="67">
        <f t="shared" si="3"/>
        <v>2198</v>
      </c>
    </row>
    <row r="50" spans="1:12">
      <c r="A50" s="70" t="s">
        <v>67</v>
      </c>
      <c r="B50" s="49">
        <v>2688</v>
      </c>
      <c r="C50" s="13">
        <f t="shared" si="0"/>
        <v>323</v>
      </c>
      <c r="D50" s="18">
        <v>6</v>
      </c>
      <c r="E50" s="51">
        <f t="shared" si="4"/>
        <v>1938</v>
      </c>
      <c r="F50" s="57"/>
      <c r="G50" s="15"/>
      <c r="H50" s="58">
        <f t="shared" si="1"/>
        <v>0</v>
      </c>
      <c r="I50" s="52"/>
      <c r="J50" s="19"/>
      <c r="K50" s="51"/>
      <c r="L50" s="67">
        <f t="shared" si="3"/>
        <v>1938</v>
      </c>
    </row>
    <row r="51" spans="1:12">
      <c r="A51" s="70" t="s">
        <v>59</v>
      </c>
      <c r="B51" s="49">
        <v>2525</v>
      </c>
      <c r="C51" s="13">
        <f t="shared" si="0"/>
        <v>303</v>
      </c>
      <c r="D51" s="18">
        <v>7</v>
      </c>
      <c r="E51" s="51">
        <f t="shared" si="4"/>
        <v>2121</v>
      </c>
      <c r="F51" s="57"/>
      <c r="G51" s="15"/>
      <c r="H51" s="58">
        <f t="shared" si="1"/>
        <v>0</v>
      </c>
      <c r="I51" s="52"/>
      <c r="J51" s="19"/>
      <c r="K51" s="51"/>
      <c r="L51" s="67">
        <f t="shared" si="3"/>
        <v>2121</v>
      </c>
    </row>
    <row r="52" spans="1:12">
      <c r="A52" s="70" t="s">
        <v>61</v>
      </c>
      <c r="B52" s="49">
        <v>2519</v>
      </c>
      <c r="C52" s="13">
        <f t="shared" si="0"/>
        <v>302</v>
      </c>
      <c r="D52" s="18">
        <v>7</v>
      </c>
      <c r="E52" s="51">
        <f t="shared" si="4"/>
        <v>2114</v>
      </c>
      <c r="F52" s="57"/>
      <c r="G52" s="15"/>
      <c r="H52" s="58">
        <f t="shared" si="1"/>
        <v>0</v>
      </c>
      <c r="I52" s="52"/>
      <c r="J52" s="19"/>
      <c r="K52" s="51"/>
      <c r="L52" s="67">
        <f t="shared" si="3"/>
        <v>2114</v>
      </c>
    </row>
    <row r="53" spans="1:12">
      <c r="A53" s="70" t="s">
        <v>63</v>
      </c>
      <c r="B53" s="49">
        <v>2220</v>
      </c>
      <c r="C53" s="13">
        <f t="shared" si="0"/>
        <v>266</v>
      </c>
      <c r="D53" s="18">
        <v>7</v>
      </c>
      <c r="E53" s="51">
        <f t="shared" si="4"/>
        <v>1862</v>
      </c>
      <c r="F53" s="57"/>
      <c r="G53" s="15"/>
      <c r="H53" s="58">
        <f t="shared" si="1"/>
        <v>0</v>
      </c>
      <c r="I53" s="52"/>
      <c r="J53" s="19"/>
      <c r="K53" s="51"/>
      <c r="L53" s="67">
        <f t="shared" si="3"/>
        <v>1862</v>
      </c>
    </row>
    <row r="54" spans="1:12">
      <c r="A54" s="70" t="s">
        <v>65</v>
      </c>
      <c r="B54" s="49">
        <v>2700</v>
      </c>
      <c r="C54" s="13">
        <f t="shared" si="0"/>
        <v>324</v>
      </c>
      <c r="D54" s="18">
        <v>5</v>
      </c>
      <c r="E54" s="51">
        <f t="shared" si="4"/>
        <v>1620</v>
      </c>
      <c r="F54" s="57"/>
      <c r="G54" s="15"/>
      <c r="H54" s="58">
        <f t="shared" si="1"/>
        <v>0</v>
      </c>
      <c r="I54" s="52"/>
      <c r="J54" s="19"/>
      <c r="K54" s="51"/>
      <c r="L54" s="67">
        <f t="shared" si="3"/>
        <v>1620</v>
      </c>
    </row>
    <row r="55" spans="1:12">
      <c r="A55" s="70" t="s">
        <v>96</v>
      </c>
      <c r="B55" s="49"/>
      <c r="C55" s="13"/>
      <c r="D55" s="18"/>
      <c r="E55" s="51">
        <f t="shared" si="4"/>
        <v>0</v>
      </c>
      <c r="F55" s="57"/>
      <c r="G55" s="15"/>
      <c r="H55" s="58">
        <f t="shared" si="1"/>
        <v>0</v>
      </c>
      <c r="I55" s="52"/>
      <c r="J55" s="19"/>
      <c r="K55" s="51"/>
      <c r="L55" s="67">
        <f t="shared" si="3"/>
        <v>0</v>
      </c>
    </row>
    <row r="56" spans="1:12">
      <c r="A56" s="70" t="s">
        <v>162</v>
      </c>
      <c r="B56" s="49"/>
      <c r="C56" s="13"/>
      <c r="D56" s="18"/>
      <c r="E56" s="51">
        <f t="shared" si="4"/>
        <v>0</v>
      </c>
      <c r="F56" s="57"/>
      <c r="G56" s="15"/>
      <c r="H56" s="58">
        <f t="shared" si="1"/>
        <v>0</v>
      </c>
      <c r="I56" s="52"/>
      <c r="J56" s="19"/>
      <c r="K56" s="51"/>
      <c r="L56" s="67">
        <f t="shared" si="3"/>
        <v>0</v>
      </c>
    </row>
    <row r="57" spans="1:12">
      <c r="A57" s="70" t="s">
        <v>163</v>
      </c>
      <c r="B57" s="49">
        <v>11956</v>
      </c>
      <c r="C57" s="13">
        <f>ROUND(B57*12%,0)</f>
        <v>1435</v>
      </c>
      <c r="D57" s="18">
        <v>2</v>
      </c>
      <c r="E57" s="51">
        <f t="shared" si="4"/>
        <v>2870</v>
      </c>
      <c r="F57" s="57"/>
      <c r="G57" s="15"/>
      <c r="H57" s="58">
        <f t="shared" si="1"/>
        <v>0</v>
      </c>
      <c r="I57" s="52"/>
      <c r="J57" s="19"/>
      <c r="K57" s="51"/>
      <c r="L57" s="67">
        <f t="shared" si="3"/>
        <v>2870</v>
      </c>
    </row>
    <row r="58" spans="1:12">
      <c r="A58" s="70" t="s">
        <v>164</v>
      </c>
      <c r="B58" s="49">
        <v>2900</v>
      </c>
      <c r="C58" s="13">
        <f>ROUND(B58*12%,0)</f>
        <v>348</v>
      </c>
      <c r="D58" s="18">
        <v>3</v>
      </c>
      <c r="E58" s="51">
        <f t="shared" si="4"/>
        <v>1044</v>
      </c>
      <c r="F58" s="57"/>
      <c r="G58" s="15"/>
      <c r="H58" s="58">
        <f t="shared" si="1"/>
        <v>0</v>
      </c>
      <c r="I58" s="52"/>
      <c r="J58" s="19"/>
      <c r="K58" s="51"/>
      <c r="L58" s="67">
        <f t="shared" si="3"/>
        <v>1044</v>
      </c>
    </row>
    <row r="59" spans="1:12">
      <c r="A59" s="70" t="s">
        <v>165</v>
      </c>
      <c r="B59" s="49"/>
      <c r="C59" s="13"/>
      <c r="D59" s="18"/>
      <c r="E59" s="51">
        <f t="shared" si="4"/>
        <v>0</v>
      </c>
      <c r="F59" s="57"/>
      <c r="G59" s="15"/>
      <c r="H59" s="58">
        <f t="shared" si="1"/>
        <v>0</v>
      </c>
      <c r="I59" s="52"/>
      <c r="J59" s="19"/>
      <c r="K59" s="51"/>
      <c r="L59" s="67">
        <f t="shared" si="3"/>
        <v>0</v>
      </c>
    </row>
    <row r="60" spans="1:12">
      <c r="A60" s="70" t="s">
        <v>190</v>
      </c>
      <c r="B60" s="52"/>
      <c r="C60" s="13"/>
      <c r="D60" s="18"/>
      <c r="E60" s="51">
        <f t="shared" si="4"/>
        <v>0</v>
      </c>
      <c r="F60" s="57"/>
      <c r="G60" s="15"/>
      <c r="H60" s="58">
        <f t="shared" si="1"/>
        <v>0</v>
      </c>
      <c r="I60" s="52"/>
      <c r="J60" s="19"/>
      <c r="K60" s="51"/>
      <c r="L60" s="67">
        <f t="shared" si="3"/>
        <v>0</v>
      </c>
    </row>
    <row r="61" spans="1:12">
      <c r="A61" s="70" t="s">
        <v>191</v>
      </c>
      <c r="B61" s="52"/>
      <c r="C61" s="13"/>
      <c r="D61" s="18"/>
      <c r="E61" s="51">
        <f t="shared" si="4"/>
        <v>0</v>
      </c>
      <c r="F61" s="57"/>
      <c r="G61" s="15"/>
      <c r="H61" s="58">
        <f t="shared" si="1"/>
        <v>0</v>
      </c>
      <c r="I61" s="52"/>
      <c r="J61" s="19"/>
      <c r="K61" s="51"/>
      <c r="L61" s="67">
        <f t="shared" si="3"/>
        <v>0</v>
      </c>
    </row>
    <row r="62" spans="1:12">
      <c r="A62" s="70" t="s">
        <v>126</v>
      </c>
      <c r="B62" s="49">
        <v>19389</v>
      </c>
      <c r="C62" s="13">
        <f>ROUND(B62*12%,0)</f>
        <v>2327</v>
      </c>
      <c r="D62" s="18">
        <v>10</v>
      </c>
      <c r="E62" s="51">
        <f t="shared" si="4"/>
        <v>23270</v>
      </c>
      <c r="F62" s="57">
        <v>2327</v>
      </c>
      <c r="G62" s="15">
        <v>5</v>
      </c>
      <c r="H62" s="58">
        <f t="shared" si="1"/>
        <v>11635</v>
      </c>
      <c r="I62" s="52"/>
      <c r="J62" s="19"/>
      <c r="K62" s="51"/>
      <c r="L62" s="67">
        <f t="shared" si="3"/>
        <v>34905</v>
      </c>
    </row>
    <row r="63" spans="1:12">
      <c r="A63" s="70" t="s">
        <v>127</v>
      </c>
      <c r="B63" s="49">
        <v>19389</v>
      </c>
      <c r="C63" s="13">
        <f>ROUND(B63*12%,0)</f>
        <v>2327</v>
      </c>
      <c r="D63" s="18">
        <v>10</v>
      </c>
      <c r="E63" s="51">
        <f t="shared" si="4"/>
        <v>23270</v>
      </c>
      <c r="F63" s="57">
        <v>2327</v>
      </c>
      <c r="G63" s="15">
        <v>12</v>
      </c>
      <c r="H63" s="58">
        <f t="shared" si="1"/>
        <v>27924</v>
      </c>
      <c r="I63" s="57">
        <v>2327</v>
      </c>
      <c r="J63" s="19">
        <v>3</v>
      </c>
      <c r="K63" s="51">
        <f>I63*J63</f>
        <v>6981</v>
      </c>
      <c r="L63" s="67">
        <f>E63+H63+K63</f>
        <v>58175</v>
      </c>
    </row>
    <row r="64" spans="1:12">
      <c r="A64" s="70" t="s">
        <v>78</v>
      </c>
      <c r="B64" s="49">
        <v>15000</v>
      </c>
      <c r="C64" s="13">
        <f>ROUND(B64*12%,0)</f>
        <v>1800</v>
      </c>
      <c r="D64" s="18">
        <v>10</v>
      </c>
      <c r="E64" s="51">
        <f t="shared" si="4"/>
        <v>18000</v>
      </c>
      <c r="F64" s="57"/>
      <c r="G64" s="15"/>
      <c r="H64" s="58">
        <f t="shared" ref="H64:H102" si="5">F64*G64</f>
        <v>0</v>
      </c>
      <c r="I64" s="52"/>
      <c r="J64" s="19"/>
      <c r="K64" s="51"/>
      <c r="L64" s="67">
        <f t="shared" ref="L64:L104" si="6">E64+H64+K64</f>
        <v>18000</v>
      </c>
    </row>
    <row r="65" spans="1:12">
      <c r="A65" s="71" t="s">
        <v>128</v>
      </c>
      <c r="B65" s="49" t="s">
        <v>192</v>
      </c>
      <c r="C65" s="20">
        <v>1100</v>
      </c>
      <c r="D65" s="18" t="s">
        <v>193</v>
      </c>
      <c r="E65" s="51">
        <f t="shared" si="4"/>
        <v>0</v>
      </c>
      <c r="F65" s="57"/>
      <c r="G65" s="15"/>
      <c r="H65" s="58">
        <f t="shared" si="5"/>
        <v>0</v>
      </c>
      <c r="I65" s="52"/>
      <c r="J65" s="19"/>
      <c r="K65" s="51"/>
      <c r="L65" s="67">
        <f t="shared" si="6"/>
        <v>0</v>
      </c>
    </row>
    <row r="66" spans="1:12">
      <c r="A66" s="71" t="s">
        <v>129</v>
      </c>
      <c r="B66" s="49" t="s">
        <v>192</v>
      </c>
      <c r="C66" s="20">
        <v>600</v>
      </c>
      <c r="D66" s="18" t="s">
        <v>193</v>
      </c>
      <c r="E66" s="51">
        <f t="shared" ref="E66:E101" si="7">C66*D66</f>
        <v>0</v>
      </c>
      <c r="F66" s="57"/>
      <c r="G66" s="15"/>
      <c r="H66" s="58">
        <f t="shared" si="5"/>
        <v>0</v>
      </c>
      <c r="I66" s="52"/>
      <c r="J66" s="19"/>
      <c r="K66" s="51"/>
      <c r="L66" s="67">
        <f t="shared" si="6"/>
        <v>0</v>
      </c>
    </row>
    <row r="67" spans="1:12">
      <c r="A67" s="71" t="s">
        <v>111</v>
      </c>
      <c r="B67" s="49" t="s">
        <v>192</v>
      </c>
      <c r="C67" s="20">
        <v>960</v>
      </c>
      <c r="D67" s="18" t="s">
        <v>193</v>
      </c>
      <c r="E67" s="51">
        <f t="shared" si="7"/>
        <v>0</v>
      </c>
      <c r="F67" s="57"/>
      <c r="G67" s="15"/>
      <c r="H67" s="58">
        <f t="shared" si="5"/>
        <v>0</v>
      </c>
      <c r="I67" s="52"/>
      <c r="J67" s="19"/>
      <c r="K67" s="51"/>
      <c r="L67" s="67">
        <f t="shared" si="6"/>
        <v>0</v>
      </c>
    </row>
    <row r="68" spans="1:12">
      <c r="A68" s="71" t="s">
        <v>130</v>
      </c>
      <c r="B68" s="49" t="s">
        <v>192</v>
      </c>
      <c r="C68" s="20">
        <v>550</v>
      </c>
      <c r="D68" s="18" t="s">
        <v>193</v>
      </c>
      <c r="E68" s="51">
        <f t="shared" si="7"/>
        <v>0</v>
      </c>
      <c r="F68" s="57"/>
      <c r="G68" s="15"/>
      <c r="H68" s="58">
        <f t="shared" si="5"/>
        <v>0</v>
      </c>
      <c r="I68" s="52"/>
      <c r="J68" s="19"/>
      <c r="K68" s="51"/>
      <c r="L68" s="67">
        <f t="shared" si="6"/>
        <v>0</v>
      </c>
    </row>
    <row r="69" spans="1:12">
      <c r="A69" s="70" t="s">
        <v>131</v>
      </c>
      <c r="B69" s="49">
        <v>4000</v>
      </c>
      <c r="C69" s="13">
        <f>ROUND(B69*12%,0)</f>
        <v>480</v>
      </c>
      <c r="D69" s="18">
        <v>10</v>
      </c>
      <c r="E69" s="51">
        <f t="shared" si="7"/>
        <v>4800</v>
      </c>
      <c r="F69" s="57"/>
      <c r="G69" s="15"/>
      <c r="H69" s="58">
        <f t="shared" si="5"/>
        <v>0</v>
      </c>
      <c r="I69" s="52"/>
      <c r="J69" s="19"/>
      <c r="K69" s="51"/>
      <c r="L69" s="67">
        <f t="shared" si="6"/>
        <v>4800</v>
      </c>
    </row>
    <row r="70" spans="1:12">
      <c r="A70" s="71" t="s">
        <v>132</v>
      </c>
      <c r="B70" s="49" t="s">
        <v>192</v>
      </c>
      <c r="C70" s="20">
        <v>780</v>
      </c>
      <c r="D70" s="18" t="s">
        <v>193</v>
      </c>
      <c r="E70" s="51">
        <f t="shared" si="7"/>
        <v>0</v>
      </c>
      <c r="F70" s="57"/>
      <c r="G70" s="15"/>
      <c r="H70" s="58">
        <f t="shared" si="5"/>
        <v>0</v>
      </c>
      <c r="I70" s="52"/>
      <c r="J70" s="19"/>
      <c r="K70" s="51"/>
      <c r="L70" s="67">
        <f t="shared" si="6"/>
        <v>0</v>
      </c>
    </row>
    <row r="71" spans="1:12">
      <c r="A71" s="71" t="s">
        <v>133</v>
      </c>
      <c r="B71" s="49" t="s">
        <v>192</v>
      </c>
      <c r="C71" s="20">
        <v>1456</v>
      </c>
      <c r="D71" s="18" t="s">
        <v>193</v>
      </c>
      <c r="E71" s="51">
        <f t="shared" si="7"/>
        <v>0</v>
      </c>
      <c r="F71" s="57"/>
      <c r="G71" s="15"/>
      <c r="H71" s="58">
        <f t="shared" si="5"/>
        <v>0</v>
      </c>
      <c r="I71" s="52"/>
      <c r="J71" s="19"/>
      <c r="K71" s="51"/>
      <c r="L71" s="67">
        <f t="shared" si="6"/>
        <v>0</v>
      </c>
    </row>
    <row r="72" spans="1:12">
      <c r="A72" s="71" t="s">
        <v>135</v>
      </c>
      <c r="B72" s="49" t="s">
        <v>192</v>
      </c>
      <c r="C72" s="20">
        <v>720</v>
      </c>
      <c r="D72" s="18" t="s">
        <v>193</v>
      </c>
      <c r="E72" s="51">
        <f t="shared" si="7"/>
        <v>0</v>
      </c>
      <c r="F72" s="57"/>
      <c r="G72" s="15"/>
      <c r="H72" s="58">
        <f t="shared" si="5"/>
        <v>0</v>
      </c>
      <c r="I72" s="52"/>
      <c r="J72" s="19"/>
      <c r="K72" s="51"/>
      <c r="L72" s="67">
        <f t="shared" si="6"/>
        <v>0</v>
      </c>
    </row>
    <row r="73" spans="1:12">
      <c r="A73" s="71" t="s">
        <v>136</v>
      </c>
      <c r="B73" s="49" t="s">
        <v>192</v>
      </c>
      <c r="C73" s="20">
        <v>1662</v>
      </c>
      <c r="D73" s="18" t="s">
        <v>193</v>
      </c>
      <c r="E73" s="51">
        <f t="shared" si="7"/>
        <v>0</v>
      </c>
      <c r="F73" s="57"/>
      <c r="G73" s="15"/>
      <c r="H73" s="58">
        <f t="shared" si="5"/>
        <v>0</v>
      </c>
      <c r="I73" s="52"/>
      <c r="J73" s="19"/>
      <c r="K73" s="51"/>
      <c r="L73" s="67">
        <f t="shared" si="6"/>
        <v>0</v>
      </c>
    </row>
    <row r="74" spans="1:12">
      <c r="A74" s="71" t="s">
        <v>73</v>
      </c>
      <c r="B74" s="49" t="s">
        <v>192</v>
      </c>
      <c r="C74" s="20">
        <v>2019</v>
      </c>
      <c r="D74" s="18" t="s">
        <v>193</v>
      </c>
      <c r="E74" s="51">
        <f t="shared" si="7"/>
        <v>0</v>
      </c>
      <c r="F74" s="57"/>
      <c r="G74" s="15"/>
      <c r="H74" s="58">
        <f t="shared" si="5"/>
        <v>0</v>
      </c>
      <c r="I74" s="52"/>
      <c r="J74" s="19"/>
      <c r="K74" s="51"/>
      <c r="L74" s="67">
        <f t="shared" si="6"/>
        <v>0</v>
      </c>
    </row>
    <row r="75" spans="1:12">
      <c r="A75" s="71" t="s">
        <v>88</v>
      </c>
      <c r="B75" s="49" t="s">
        <v>192</v>
      </c>
      <c r="C75" s="20">
        <v>560</v>
      </c>
      <c r="D75" s="18" t="s">
        <v>193</v>
      </c>
      <c r="E75" s="51">
        <f t="shared" si="7"/>
        <v>0</v>
      </c>
      <c r="F75" s="57"/>
      <c r="G75" s="15"/>
      <c r="H75" s="58">
        <f t="shared" si="5"/>
        <v>0</v>
      </c>
      <c r="I75" s="52"/>
      <c r="J75" s="19"/>
      <c r="K75" s="51"/>
      <c r="L75" s="67">
        <f t="shared" si="6"/>
        <v>0</v>
      </c>
    </row>
    <row r="76" spans="1:12">
      <c r="A76" s="70" t="s">
        <v>80</v>
      </c>
      <c r="B76" s="49">
        <v>8000</v>
      </c>
      <c r="C76" s="13">
        <f>ROUND(B76*12%,0)</f>
        <v>960</v>
      </c>
      <c r="D76" s="18">
        <v>9</v>
      </c>
      <c r="E76" s="51">
        <f t="shared" si="7"/>
        <v>8640</v>
      </c>
      <c r="F76" s="57"/>
      <c r="G76" s="15"/>
      <c r="H76" s="58">
        <f t="shared" si="5"/>
        <v>0</v>
      </c>
      <c r="I76" s="52"/>
      <c r="J76" s="19"/>
      <c r="K76" s="51"/>
      <c r="L76" s="67">
        <f t="shared" si="6"/>
        <v>8640</v>
      </c>
    </row>
    <row r="77" spans="1:12">
      <c r="A77" s="71" t="s">
        <v>137</v>
      </c>
      <c r="B77" s="49" t="s">
        <v>192</v>
      </c>
      <c r="C77" s="20">
        <v>780</v>
      </c>
      <c r="D77" s="18" t="s">
        <v>193</v>
      </c>
      <c r="E77" s="51">
        <f t="shared" si="7"/>
        <v>0</v>
      </c>
      <c r="F77" s="57"/>
      <c r="G77" s="15"/>
      <c r="H77" s="58">
        <f t="shared" si="5"/>
        <v>0</v>
      </c>
      <c r="I77" s="52"/>
      <c r="J77" s="19"/>
      <c r="K77" s="51"/>
      <c r="L77" s="67">
        <f t="shared" si="6"/>
        <v>0</v>
      </c>
    </row>
    <row r="78" spans="1:12">
      <c r="A78" s="70" t="s">
        <v>84</v>
      </c>
      <c r="B78" s="49">
        <v>5850</v>
      </c>
      <c r="C78" s="13">
        <f>ROUND(B78*12%,0)</f>
        <v>702</v>
      </c>
      <c r="D78" s="18">
        <v>10</v>
      </c>
      <c r="E78" s="51">
        <f t="shared" si="7"/>
        <v>7020</v>
      </c>
      <c r="F78" s="57"/>
      <c r="G78" s="15"/>
      <c r="H78" s="58">
        <f t="shared" si="5"/>
        <v>0</v>
      </c>
      <c r="I78" s="52"/>
      <c r="J78" s="19"/>
      <c r="K78" s="51"/>
      <c r="L78" s="67">
        <f t="shared" si="6"/>
        <v>7020</v>
      </c>
    </row>
    <row r="79" spans="1:12">
      <c r="A79" s="71" t="s">
        <v>71</v>
      </c>
      <c r="B79" s="49" t="s">
        <v>192</v>
      </c>
      <c r="C79" s="20">
        <v>1412</v>
      </c>
      <c r="D79" s="18" t="s">
        <v>193</v>
      </c>
      <c r="E79" s="51">
        <f t="shared" si="7"/>
        <v>0</v>
      </c>
      <c r="F79" s="57"/>
      <c r="G79" s="15"/>
      <c r="H79" s="58">
        <f t="shared" si="5"/>
        <v>0</v>
      </c>
      <c r="I79" s="52"/>
      <c r="J79" s="19"/>
      <c r="K79" s="51"/>
      <c r="L79" s="67">
        <f t="shared" si="6"/>
        <v>0</v>
      </c>
    </row>
    <row r="80" spans="1:12">
      <c r="A80" s="70" t="s">
        <v>138</v>
      </c>
      <c r="B80" s="49">
        <v>7825</v>
      </c>
      <c r="C80" s="13">
        <f>ROUND(B80*12%,0)</f>
        <v>939</v>
      </c>
      <c r="D80" s="18">
        <v>10</v>
      </c>
      <c r="E80" s="51">
        <f t="shared" si="7"/>
        <v>9390</v>
      </c>
      <c r="F80" s="57"/>
      <c r="G80" s="15"/>
      <c r="H80" s="58">
        <f t="shared" si="5"/>
        <v>0</v>
      </c>
      <c r="I80" s="52"/>
      <c r="J80" s="19"/>
      <c r="K80" s="51"/>
      <c r="L80" s="67">
        <f t="shared" si="6"/>
        <v>9390</v>
      </c>
    </row>
    <row r="81" spans="1:12">
      <c r="A81" s="71" t="s">
        <v>139</v>
      </c>
      <c r="B81" s="49" t="s">
        <v>192</v>
      </c>
      <c r="C81" s="20">
        <v>1412</v>
      </c>
      <c r="D81" s="18" t="s">
        <v>193</v>
      </c>
      <c r="E81" s="51">
        <f t="shared" si="7"/>
        <v>0</v>
      </c>
      <c r="F81" s="57"/>
      <c r="G81" s="15"/>
      <c r="H81" s="58">
        <f t="shared" si="5"/>
        <v>0</v>
      </c>
      <c r="I81" s="52"/>
      <c r="J81" s="19"/>
      <c r="K81" s="51"/>
      <c r="L81" s="67">
        <f t="shared" si="6"/>
        <v>0</v>
      </c>
    </row>
    <row r="82" spans="1:12">
      <c r="A82" s="70" t="s">
        <v>140</v>
      </c>
      <c r="B82" s="49">
        <v>7012</v>
      </c>
      <c r="C82" s="13">
        <f>ROUND(B82*12%,0)</f>
        <v>841</v>
      </c>
      <c r="D82" s="18">
        <v>9</v>
      </c>
      <c r="E82" s="51">
        <f t="shared" si="7"/>
        <v>7569</v>
      </c>
      <c r="F82" s="57"/>
      <c r="G82" s="15"/>
      <c r="H82" s="58">
        <f t="shared" si="5"/>
        <v>0</v>
      </c>
      <c r="I82" s="52"/>
      <c r="J82" s="19"/>
      <c r="K82" s="51"/>
      <c r="L82" s="67">
        <f t="shared" si="6"/>
        <v>7569</v>
      </c>
    </row>
    <row r="83" spans="1:12">
      <c r="A83" s="70" t="s">
        <v>141</v>
      </c>
      <c r="B83" s="49">
        <v>12542</v>
      </c>
      <c r="C83" s="13">
        <f>ROUND(B83*12%,0)</f>
        <v>1505</v>
      </c>
      <c r="D83" s="18">
        <v>10</v>
      </c>
      <c r="E83" s="51">
        <f t="shared" si="7"/>
        <v>15050</v>
      </c>
      <c r="F83" s="57">
        <v>1505</v>
      </c>
      <c r="G83" s="15">
        <v>5</v>
      </c>
      <c r="H83" s="58">
        <f t="shared" si="5"/>
        <v>7525</v>
      </c>
      <c r="I83" s="52"/>
      <c r="J83" s="19"/>
      <c r="K83" s="51"/>
      <c r="L83" s="67">
        <f t="shared" si="6"/>
        <v>22575</v>
      </c>
    </row>
    <row r="84" spans="1:12">
      <c r="A84" s="70" t="s">
        <v>142</v>
      </c>
      <c r="B84" s="49">
        <v>12542</v>
      </c>
      <c r="C84" s="13">
        <f>ROUND(B84*12%,0)</f>
        <v>1505</v>
      </c>
      <c r="D84" s="18">
        <v>10</v>
      </c>
      <c r="E84" s="51">
        <f t="shared" si="7"/>
        <v>15050</v>
      </c>
      <c r="F84" s="57"/>
      <c r="G84" s="15"/>
      <c r="H84" s="58">
        <f t="shared" si="5"/>
        <v>0</v>
      </c>
      <c r="I84" s="52"/>
      <c r="J84" s="19"/>
      <c r="K84" s="51"/>
      <c r="L84" s="67">
        <f t="shared" si="6"/>
        <v>15050</v>
      </c>
    </row>
    <row r="85" spans="1:12">
      <c r="A85" s="70" t="s">
        <v>86</v>
      </c>
      <c r="B85" s="49">
        <v>4157</v>
      </c>
      <c r="C85" s="13">
        <f t="shared" ref="C85:C101" si="8">ROUND(B85*12%,0)</f>
        <v>499</v>
      </c>
      <c r="D85" s="18">
        <v>10</v>
      </c>
      <c r="E85" s="51">
        <f t="shared" si="7"/>
        <v>4990</v>
      </c>
      <c r="F85" s="57"/>
      <c r="G85" s="15"/>
      <c r="H85" s="58">
        <f t="shared" si="5"/>
        <v>0</v>
      </c>
      <c r="I85" s="52"/>
      <c r="J85" s="19"/>
      <c r="K85" s="51"/>
      <c r="L85" s="67">
        <f t="shared" si="6"/>
        <v>4990</v>
      </c>
    </row>
    <row r="86" spans="1:12">
      <c r="A86" s="71" t="s">
        <v>143</v>
      </c>
      <c r="B86" s="49" t="s">
        <v>192</v>
      </c>
      <c r="C86" s="20">
        <v>960</v>
      </c>
      <c r="D86" s="18" t="s">
        <v>193</v>
      </c>
      <c r="E86" s="51">
        <f t="shared" si="7"/>
        <v>0</v>
      </c>
      <c r="F86" s="57"/>
      <c r="G86" s="15"/>
      <c r="H86" s="58">
        <f t="shared" si="5"/>
        <v>0</v>
      </c>
      <c r="I86" s="52"/>
      <c r="J86" s="19"/>
      <c r="K86" s="51"/>
      <c r="L86" s="67">
        <f t="shared" si="6"/>
        <v>0</v>
      </c>
    </row>
    <row r="87" spans="1:12">
      <c r="A87" s="70" t="s">
        <v>75</v>
      </c>
      <c r="B87" s="49">
        <v>9875</v>
      </c>
      <c r="C87" s="13">
        <f t="shared" si="8"/>
        <v>1185</v>
      </c>
      <c r="D87" s="18">
        <v>10</v>
      </c>
      <c r="E87" s="51">
        <f t="shared" si="7"/>
        <v>11850</v>
      </c>
      <c r="F87" s="57"/>
      <c r="G87" s="15"/>
      <c r="H87" s="58">
        <f t="shared" si="5"/>
        <v>0</v>
      </c>
      <c r="I87" s="52"/>
      <c r="J87" s="19"/>
      <c r="K87" s="51"/>
      <c r="L87" s="67">
        <f t="shared" si="6"/>
        <v>11850</v>
      </c>
    </row>
    <row r="88" spans="1:12">
      <c r="A88" s="70" t="s">
        <v>144</v>
      </c>
      <c r="B88" s="49">
        <v>6150</v>
      </c>
      <c r="C88" s="13">
        <f t="shared" si="8"/>
        <v>738</v>
      </c>
      <c r="D88" s="18">
        <v>10</v>
      </c>
      <c r="E88" s="51">
        <f t="shared" si="7"/>
        <v>7380</v>
      </c>
      <c r="F88" s="57"/>
      <c r="G88" s="15"/>
      <c r="H88" s="58">
        <f t="shared" si="5"/>
        <v>0</v>
      </c>
      <c r="I88" s="52"/>
      <c r="J88" s="19"/>
      <c r="K88" s="51"/>
      <c r="L88" s="67">
        <f t="shared" si="6"/>
        <v>7380</v>
      </c>
    </row>
    <row r="89" spans="1:12">
      <c r="A89" s="70" t="s">
        <v>106</v>
      </c>
      <c r="B89" s="49">
        <v>15750</v>
      </c>
      <c r="C89" s="13">
        <f t="shared" si="8"/>
        <v>1890</v>
      </c>
      <c r="D89" s="18">
        <v>10</v>
      </c>
      <c r="E89" s="51">
        <f t="shared" si="7"/>
        <v>18900</v>
      </c>
      <c r="F89" s="57">
        <v>1890</v>
      </c>
      <c r="G89" s="15">
        <v>1</v>
      </c>
      <c r="H89" s="58">
        <f t="shared" si="5"/>
        <v>1890</v>
      </c>
      <c r="I89" s="52"/>
      <c r="J89" s="19"/>
      <c r="K89" s="51"/>
      <c r="L89" s="67">
        <f t="shared" si="6"/>
        <v>20790</v>
      </c>
    </row>
    <row r="90" spans="1:12">
      <c r="A90" s="70" t="s">
        <v>145</v>
      </c>
      <c r="B90" s="49">
        <v>5100</v>
      </c>
      <c r="C90" s="13">
        <f t="shared" si="8"/>
        <v>612</v>
      </c>
      <c r="D90" s="18">
        <v>10</v>
      </c>
      <c r="E90" s="51">
        <f t="shared" si="7"/>
        <v>6120</v>
      </c>
      <c r="F90" s="57"/>
      <c r="G90" s="15"/>
      <c r="H90" s="58">
        <f t="shared" si="5"/>
        <v>0</v>
      </c>
      <c r="I90" s="52"/>
      <c r="J90" s="19"/>
      <c r="K90" s="51"/>
      <c r="L90" s="67">
        <f t="shared" si="6"/>
        <v>6120</v>
      </c>
    </row>
    <row r="91" spans="1:12">
      <c r="A91" s="70" t="s">
        <v>146</v>
      </c>
      <c r="B91" s="49">
        <v>6250</v>
      </c>
      <c r="C91" s="13">
        <f t="shared" si="8"/>
        <v>750</v>
      </c>
      <c r="D91" s="18">
        <v>1</v>
      </c>
      <c r="E91" s="51">
        <f t="shared" si="7"/>
        <v>750</v>
      </c>
      <c r="F91" s="57"/>
      <c r="G91" s="15"/>
      <c r="H91" s="58">
        <f t="shared" si="5"/>
        <v>0</v>
      </c>
      <c r="I91" s="52"/>
      <c r="J91" s="19"/>
      <c r="K91" s="51"/>
      <c r="L91" s="67">
        <f t="shared" si="6"/>
        <v>750</v>
      </c>
    </row>
    <row r="92" spans="1:12">
      <c r="A92" s="70" t="s">
        <v>92</v>
      </c>
      <c r="B92" s="49">
        <v>5100</v>
      </c>
      <c r="C92" s="13">
        <f t="shared" si="8"/>
        <v>612</v>
      </c>
      <c r="D92" s="18">
        <v>7</v>
      </c>
      <c r="E92" s="51">
        <f t="shared" si="7"/>
        <v>4284</v>
      </c>
      <c r="F92" s="57"/>
      <c r="G92" s="15"/>
      <c r="H92" s="58">
        <f t="shared" si="5"/>
        <v>0</v>
      </c>
      <c r="I92" s="52"/>
      <c r="J92" s="19"/>
      <c r="K92" s="51"/>
      <c r="L92" s="67">
        <f t="shared" si="6"/>
        <v>4284</v>
      </c>
    </row>
    <row r="93" spans="1:12">
      <c r="A93" s="70" t="s">
        <v>147</v>
      </c>
      <c r="B93" s="49">
        <v>10000</v>
      </c>
      <c r="C93" s="13">
        <f t="shared" si="8"/>
        <v>1200</v>
      </c>
      <c r="D93" s="18">
        <v>9</v>
      </c>
      <c r="E93" s="51">
        <f t="shared" si="7"/>
        <v>10800</v>
      </c>
      <c r="F93" s="57"/>
      <c r="G93" s="15"/>
      <c r="H93" s="58">
        <f t="shared" si="5"/>
        <v>0</v>
      </c>
      <c r="I93" s="52"/>
      <c r="J93" s="19"/>
      <c r="K93" s="51"/>
      <c r="L93" s="67">
        <f t="shared" si="6"/>
        <v>10800</v>
      </c>
    </row>
    <row r="94" spans="1:12">
      <c r="A94" s="70" t="s">
        <v>148</v>
      </c>
      <c r="B94" s="49">
        <v>3500</v>
      </c>
      <c r="C94" s="13">
        <f t="shared" si="8"/>
        <v>420</v>
      </c>
      <c r="D94" s="18">
        <v>4</v>
      </c>
      <c r="E94" s="51">
        <f t="shared" si="7"/>
        <v>1680</v>
      </c>
      <c r="F94" s="57"/>
      <c r="G94" s="15"/>
      <c r="H94" s="58">
        <f t="shared" si="5"/>
        <v>0</v>
      </c>
      <c r="I94" s="52"/>
      <c r="J94" s="19"/>
      <c r="K94" s="51"/>
      <c r="L94" s="67">
        <f t="shared" si="6"/>
        <v>1680</v>
      </c>
    </row>
    <row r="95" spans="1:12">
      <c r="A95" s="70" t="s">
        <v>149</v>
      </c>
      <c r="B95" s="49">
        <v>10028</v>
      </c>
      <c r="C95" s="13">
        <f t="shared" si="8"/>
        <v>1203</v>
      </c>
      <c r="D95" s="18">
        <v>10</v>
      </c>
      <c r="E95" s="51">
        <f t="shared" si="7"/>
        <v>12030</v>
      </c>
      <c r="F95" s="57">
        <v>1203</v>
      </c>
      <c r="G95" s="15">
        <v>12</v>
      </c>
      <c r="H95" s="58">
        <f t="shared" si="5"/>
        <v>14436</v>
      </c>
      <c r="I95" s="52">
        <v>1203</v>
      </c>
      <c r="J95" s="19">
        <v>8</v>
      </c>
      <c r="K95" s="51">
        <f>I95*J95</f>
        <v>9624</v>
      </c>
      <c r="L95" s="67">
        <f t="shared" si="6"/>
        <v>36090</v>
      </c>
    </row>
    <row r="96" spans="1:12">
      <c r="A96" s="70" t="s">
        <v>25</v>
      </c>
      <c r="B96" s="49">
        <v>4053</v>
      </c>
      <c r="C96" s="13">
        <f t="shared" si="8"/>
        <v>486</v>
      </c>
      <c r="D96" s="18">
        <v>10</v>
      </c>
      <c r="E96" s="51">
        <f t="shared" si="7"/>
        <v>4860</v>
      </c>
      <c r="F96" s="57"/>
      <c r="G96" s="15"/>
      <c r="H96" s="58">
        <f t="shared" si="5"/>
        <v>0</v>
      </c>
      <c r="I96" s="52"/>
      <c r="J96" s="19"/>
      <c r="K96" s="51"/>
      <c r="L96" s="67">
        <f t="shared" si="6"/>
        <v>4860</v>
      </c>
    </row>
    <row r="97" spans="1:12">
      <c r="A97" s="70" t="s">
        <v>39</v>
      </c>
      <c r="B97" s="49">
        <v>3528</v>
      </c>
      <c r="C97" s="13">
        <f t="shared" si="8"/>
        <v>423</v>
      </c>
      <c r="D97" s="18">
        <v>10</v>
      </c>
      <c r="E97" s="51">
        <f t="shared" si="7"/>
        <v>4230</v>
      </c>
      <c r="F97" s="57"/>
      <c r="G97" s="15"/>
      <c r="H97" s="58">
        <f t="shared" si="5"/>
        <v>0</v>
      </c>
      <c r="I97" s="52"/>
      <c r="J97" s="19"/>
      <c r="K97" s="51"/>
      <c r="L97" s="67">
        <f t="shared" si="6"/>
        <v>4230</v>
      </c>
    </row>
    <row r="98" spans="1:12">
      <c r="A98" s="70" t="s">
        <v>37</v>
      </c>
      <c r="B98" s="49">
        <v>4000</v>
      </c>
      <c r="C98" s="13">
        <f t="shared" si="8"/>
        <v>480</v>
      </c>
      <c r="D98" s="18">
        <v>10</v>
      </c>
      <c r="E98" s="51">
        <f t="shared" si="7"/>
        <v>4800</v>
      </c>
      <c r="F98" s="57"/>
      <c r="G98" s="15"/>
      <c r="H98" s="58">
        <f t="shared" si="5"/>
        <v>0</v>
      </c>
      <c r="I98" s="52"/>
      <c r="J98" s="19"/>
      <c r="K98" s="51"/>
      <c r="L98" s="67">
        <f t="shared" si="6"/>
        <v>4800</v>
      </c>
    </row>
    <row r="99" spans="1:12">
      <c r="A99" s="70" t="s">
        <v>150</v>
      </c>
      <c r="B99" s="49">
        <v>6500</v>
      </c>
      <c r="C99" s="13">
        <f t="shared" si="8"/>
        <v>780</v>
      </c>
      <c r="D99" s="18">
        <v>9</v>
      </c>
      <c r="E99" s="51">
        <f t="shared" si="7"/>
        <v>7020</v>
      </c>
      <c r="F99" s="57"/>
      <c r="G99" s="15"/>
      <c r="H99" s="58">
        <f t="shared" si="5"/>
        <v>0</v>
      </c>
      <c r="I99" s="52"/>
      <c r="J99" s="19"/>
      <c r="K99" s="51"/>
      <c r="L99" s="67">
        <f t="shared" si="6"/>
        <v>7020</v>
      </c>
    </row>
    <row r="100" spans="1:12">
      <c r="A100" s="70" t="s">
        <v>90</v>
      </c>
      <c r="B100" s="52"/>
      <c r="C100" s="13"/>
      <c r="D100" s="18">
        <v>10</v>
      </c>
      <c r="E100" s="51">
        <f t="shared" si="7"/>
        <v>0</v>
      </c>
      <c r="F100" s="57"/>
      <c r="G100" s="15"/>
      <c r="H100" s="58">
        <f t="shared" si="5"/>
        <v>0</v>
      </c>
      <c r="I100" s="52"/>
      <c r="J100" s="19"/>
      <c r="K100" s="51"/>
      <c r="L100" s="67">
        <f t="shared" si="6"/>
        <v>0</v>
      </c>
    </row>
    <row r="101" spans="1:12">
      <c r="A101" s="70" t="s">
        <v>82</v>
      </c>
      <c r="B101" s="49">
        <v>13000</v>
      </c>
      <c r="C101" s="13">
        <f t="shared" si="8"/>
        <v>1560</v>
      </c>
      <c r="D101" s="18">
        <v>10</v>
      </c>
      <c r="E101" s="51">
        <f t="shared" si="7"/>
        <v>15600</v>
      </c>
      <c r="F101" s="57"/>
      <c r="G101" s="15"/>
      <c r="H101" s="58">
        <f t="shared" si="5"/>
        <v>0</v>
      </c>
      <c r="I101" s="52"/>
      <c r="J101" s="19"/>
      <c r="K101" s="51"/>
      <c r="L101" s="67">
        <f t="shared" si="6"/>
        <v>15600</v>
      </c>
    </row>
    <row r="102" spans="1:12">
      <c r="A102" s="70" t="s">
        <v>194</v>
      </c>
      <c r="B102" s="49"/>
      <c r="C102" s="13"/>
      <c r="D102" s="18"/>
      <c r="E102" s="51"/>
      <c r="F102" s="57">
        <v>1203</v>
      </c>
      <c r="G102" s="15">
        <v>9</v>
      </c>
      <c r="H102" s="58">
        <f t="shared" si="5"/>
        <v>10827</v>
      </c>
      <c r="I102" s="52">
        <v>1203</v>
      </c>
      <c r="J102" s="19">
        <v>8</v>
      </c>
      <c r="K102" s="51">
        <f>I102*J102</f>
        <v>9624</v>
      </c>
      <c r="L102" s="67">
        <f t="shared" si="6"/>
        <v>20451</v>
      </c>
    </row>
    <row r="103" spans="1:12">
      <c r="A103" s="70" t="s">
        <v>195</v>
      </c>
      <c r="B103" s="49"/>
      <c r="C103" s="13"/>
      <c r="D103" s="18"/>
      <c r="E103" s="51"/>
      <c r="F103" s="57"/>
      <c r="G103" s="15"/>
      <c r="H103" s="58"/>
      <c r="I103" s="52"/>
      <c r="J103" s="19"/>
      <c r="K103" s="51"/>
      <c r="L103" s="67">
        <f t="shared" si="6"/>
        <v>0</v>
      </c>
    </row>
    <row r="104" spans="1:12">
      <c r="A104" s="70" t="s">
        <v>196</v>
      </c>
      <c r="B104" s="49"/>
      <c r="C104" s="13"/>
      <c r="D104" s="18"/>
      <c r="E104" s="51"/>
      <c r="F104" s="57">
        <v>840</v>
      </c>
      <c r="G104" s="15">
        <v>6</v>
      </c>
      <c r="H104" s="58">
        <f>F104*G104</f>
        <v>5040</v>
      </c>
      <c r="I104" s="52">
        <v>840</v>
      </c>
      <c r="J104" s="19">
        <v>8</v>
      </c>
      <c r="K104" s="51">
        <f>I104*J104</f>
        <v>6720</v>
      </c>
      <c r="L104" s="67">
        <f t="shared" si="6"/>
        <v>11760</v>
      </c>
    </row>
    <row r="105" spans="1:12" ht="12.75" thickBot="1">
      <c r="A105" s="72" t="s">
        <v>197</v>
      </c>
      <c r="B105" s="53"/>
      <c r="C105" s="54"/>
      <c r="D105" s="55"/>
      <c r="E105" s="56">
        <f>SUM(E5:E104)</f>
        <v>620312</v>
      </c>
      <c r="F105" s="61"/>
      <c r="G105" s="62"/>
      <c r="H105" s="63">
        <f>SUM(H5:H104)</f>
        <v>146537</v>
      </c>
      <c r="I105" s="64"/>
      <c r="J105" s="65"/>
      <c r="K105" s="66">
        <f>SUM(K5:K104)</f>
        <v>76997</v>
      </c>
      <c r="L105" s="69">
        <f>E105+H105+K105</f>
        <v>843846</v>
      </c>
    </row>
    <row r="106" spans="1:12">
      <c r="E106" s="21"/>
    </row>
  </sheetData>
  <mergeCells count="7">
    <mergeCell ref="A2:L2"/>
    <mergeCell ref="A1:L1"/>
    <mergeCell ref="A3:A4"/>
    <mergeCell ref="B3:E3"/>
    <mergeCell ref="F3:H3"/>
    <mergeCell ref="I3:K3"/>
    <mergeCell ref="L3:L4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6</vt:i4>
      </vt:variant>
    </vt:vector>
  </HeadingPairs>
  <TitlesOfParts>
    <vt:vector size="10" baseType="lpstr">
      <vt:lpstr>表1-职工债权总表</vt:lpstr>
      <vt:lpstr>表2-与公示债权校对表</vt:lpstr>
      <vt:lpstr>表2-与9月15日公示工资差异情况说明</vt:lpstr>
      <vt:lpstr>表3补提公积金</vt:lpstr>
      <vt:lpstr>'表1-职工债权总表'!Print_Area</vt:lpstr>
      <vt:lpstr>'表2-与公示债权校对表'!Print_Area</vt:lpstr>
      <vt:lpstr>'表1-职工债权总表'!Print_Titles</vt:lpstr>
      <vt:lpstr>'表2-与9月15日公示工资差异情况说明'!Print_Titles</vt:lpstr>
      <vt:lpstr>'表2-与公示债权校对表'!Print_Titles</vt:lpstr>
      <vt:lpstr>表3补提公积金!Print_Titles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2018-10-20T07:41:02Z</dcterms:modified>
</cp:coreProperties>
</file>