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<sst xmlns="http://schemas.openxmlformats.org/spreadsheetml/2006/main" count="81" uniqueCount="59">
  <si>
    <t>序号</t>
  </si>
  <si>
    <t>职工姓名</t>
  </si>
  <si>
    <t>联系方式</t>
  </si>
  <si>
    <t>年龄</t>
  </si>
  <si>
    <t>工作年限</t>
  </si>
  <si>
    <t>职位</t>
  </si>
  <si>
    <t>基础债权金额</t>
  </si>
  <si>
    <t>利息（劣后）</t>
  </si>
  <si>
    <t>破产清算日</t>
  </si>
  <si>
    <t>裁定时间</t>
  </si>
  <si>
    <t>债权总额（含利息）</t>
  </si>
  <si>
    <t>事由</t>
  </si>
  <si>
    <t>备注</t>
  </si>
  <si>
    <t>江大搬</t>
  </si>
  <si>
    <t>13402110134（聂律师）</t>
  </si>
  <si>
    <t>驾驶员</t>
  </si>
  <si>
    <t>工伤，十级伤残，债权为伤残和医疗补助金</t>
  </si>
  <si>
    <t>李道文</t>
  </si>
  <si>
    <t>无联系方式</t>
  </si>
  <si>
    <t>-</t>
  </si>
  <si>
    <t>加班工资，解除劳动合同经济补偿金，后经过调解，债务人约定一次性补偿3000元</t>
  </si>
  <si>
    <t>唐高元</t>
  </si>
  <si>
    <t>业务员</t>
  </si>
  <si>
    <t>解除劳动关系经济补偿</t>
  </si>
  <si>
    <t>刘辉</t>
  </si>
  <si>
    <t>律师无联系方式</t>
  </si>
  <si>
    <t>司机</t>
  </si>
  <si>
    <t>一次性伤残就业补助金</t>
  </si>
  <si>
    <t>陈端友</t>
  </si>
  <si>
    <t>快递员</t>
  </si>
  <si>
    <t>工伤，十级伤残，债权为伤残和医疗补助金，停职留薪工资及护理费等</t>
  </si>
  <si>
    <t>张强</t>
  </si>
  <si>
    <t>解除劳动合同经济补偿金，拖欠工资，高温津贴</t>
  </si>
  <si>
    <t>魏金龙</t>
  </si>
  <si>
    <t>解除劳动合同经济补偿金，拖欠工资</t>
  </si>
  <si>
    <t>欧军</t>
  </si>
  <si>
    <t>方马力</t>
  </si>
  <si>
    <t>孔庆山</t>
  </si>
  <si>
    <t>解除劳动合同经济补偿金，高温津贴</t>
  </si>
  <si>
    <t>付勇</t>
  </si>
  <si>
    <t>鲁可进</t>
  </si>
  <si>
    <t>一次性伤残就业补助金，停工留薪工资等</t>
  </si>
  <si>
    <t>黎桂香</t>
  </si>
  <si>
    <t>财务结算员</t>
  </si>
  <si>
    <t>拖欠工资</t>
  </si>
  <si>
    <t>赵保成</t>
  </si>
  <si>
    <t>收送货跟车员</t>
  </si>
  <si>
    <t>加班工资，工资差额</t>
  </si>
  <si>
    <t>周泉云</t>
  </si>
  <si>
    <t>18930339179（妻子，本人已去世）</t>
  </si>
  <si>
    <t>门卫</t>
  </si>
  <si>
    <t>主要为加班工资</t>
  </si>
  <si>
    <t>叶德新</t>
  </si>
  <si>
    <t>13641881399（空号）</t>
  </si>
  <si>
    <t>拖欠工资，辞职补偿金</t>
  </si>
  <si>
    <t>郑光帅</t>
  </si>
  <si>
    <t>13482136159（错误号码）</t>
  </si>
  <si>
    <t>拖欠工资，高温津贴</t>
  </si>
  <si>
    <t>合计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</si>
</sst>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176" formatCode="#,##0.00_ "/>
    <numFmt numFmtId="44" formatCode="_ &quot;￥&quot;* #,##0.00_ ;_ &quot;￥&quot;* \-#,##0.00_ ;_ &quot;￥&quot;* &quot;-&quot;??_ ;_ @_ "/>
    <numFmt numFmtId="177" formatCode="0.00_);[Red]\(0.00\)"/>
    <numFmt numFmtId="43" formatCode="_ * #,##0.00_ ;_ * \-#,##0.00_ ;_ * &quot;-&quot;??_ ;_ @_ "/>
    <numFmt numFmtId="178" formatCode="0&quot;天&quot;"/>
    <numFmt numFmtId="179" formatCode="0.00_ "/>
    <numFmt numFmtId="180" formatCode="yyyy/m/d;@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 applyFill="1" applyAlignment="1">
      <alignment horizontal="left" vertical="center"/>
    </xf>
    <xf numFmtId="179" fontId="1" fillId="0" borderId="0" xfId="0" applyNumberFormat="1" applyFont="1" applyAlignment="1">
      <alignment horizontal="left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Alignment="1">
      <alignment horizontal="left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178" fontId="1" fillId="0" borderId="0" xfId="0" applyNumberFormat="1" applyFont="1" applyAlignment="1">
      <alignment horizontal="left" vertical="center"/>
    </xf>
    <xf numFmtId="177" fontId="1" fillId="0" borderId="0" xfId="0" applyNumberFormat="1" applyFont="1" applyAlignment="1">
      <alignment horizontal="left" vertical="center"/>
    </xf>
    <xf numFmtId="180" fontId="1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tabSelected="1" workbookViewId="0">
      <selection activeCell="D22" sqref="D22"/>
    </sheetView>
  </sheetViews>
  <sheetFormatPr defaultColWidth="9" defaultRowHeight="14.4"/>
  <cols>
    <col min="1" max="1" width="6" customWidth="1"/>
    <col min="2" max="2" width="9.88888888888889" customWidth="1"/>
    <col min="3" max="3" width="35.2222222222222" customWidth="1"/>
    <col min="6" max="6" width="13.1111111111111" customWidth="1"/>
    <col min="7" max="7" width="16.8888888888889" customWidth="1"/>
    <col min="8" max="8" width="15" customWidth="1"/>
    <col min="9" max="9" width="14.7777777777778" hidden="1" customWidth="1"/>
    <col min="10" max="10" width="11.7777777777778" hidden="1" customWidth="1"/>
    <col min="11" max="11" width="20.8888888888889" customWidth="1"/>
    <col min="12" max="13" width="11.7777777777778" customWidth="1"/>
    <col min="14" max="14" width="42.8888888888889" customWidth="1"/>
  </cols>
  <sheetData>
    <row r="1" ht="15.6" spans="1:1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8</v>
      </c>
      <c r="M1" s="2" t="s">
        <v>9</v>
      </c>
      <c r="N1" s="2" t="s">
        <v>11</v>
      </c>
      <c r="O1" s="12" t="s">
        <v>12</v>
      </c>
    </row>
    <row r="2" ht="15.6" spans="1:15">
      <c r="A2" s="3">
        <v>1</v>
      </c>
      <c r="B2" s="1" t="s">
        <v>13</v>
      </c>
      <c r="C2" s="2" t="s">
        <v>14</v>
      </c>
      <c r="D2" s="4">
        <v>37</v>
      </c>
      <c r="E2" s="4">
        <v>1</v>
      </c>
      <c r="F2" s="2" t="s">
        <v>15</v>
      </c>
      <c r="G2" s="5">
        <v>97716</v>
      </c>
      <c r="H2" s="6">
        <v>0</v>
      </c>
      <c r="I2" s="13">
        <v>44102</v>
      </c>
      <c r="J2" s="13">
        <v>44102</v>
      </c>
      <c r="K2" s="14">
        <f>G2+H2</f>
        <v>97716</v>
      </c>
      <c r="L2" s="15">
        <v>44102</v>
      </c>
      <c r="M2" s="15">
        <v>44102</v>
      </c>
      <c r="N2" s="2" t="s">
        <v>16</v>
      </c>
      <c r="O2" s="12"/>
    </row>
    <row r="3" ht="15.6" spans="1:15">
      <c r="A3" s="3">
        <v>2</v>
      </c>
      <c r="B3" s="1" t="s">
        <v>17</v>
      </c>
      <c r="C3" s="2" t="s">
        <v>18</v>
      </c>
      <c r="D3" s="4">
        <v>53</v>
      </c>
      <c r="E3" s="4">
        <v>2</v>
      </c>
      <c r="F3" s="2" t="s">
        <v>19</v>
      </c>
      <c r="G3" s="5">
        <v>3000</v>
      </c>
      <c r="H3" s="6">
        <f>(I3-J3-16)*G3*0.0175*0.01</f>
        <v>1232.7</v>
      </c>
      <c r="I3" s="13">
        <v>44102</v>
      </c>
      <c r="J3" s="13">
        <v>41738</v>
      </c>
      <c r="K3" s="14">
        <f t="shared" ref="K3:K18" si="0">G3+H3</f>
        <v>4232.7</v>
      </c>
      <c r="L3" s="15">
        <v>44102</v>
      </c>
      <c r="M3" s="15">
        <v>41738</v>
      </c>
      <c r="N3" s="2" t="s">
        <v>20</v>
      </c>
      <c r="O3" s="12"/>
    </row>
    <row r="4" ht="15.6" spans="1:15">
      <c r="A4" s="3">
        <v>3</v>
      </c>
      <c r="B4" s="1" t="s">
        <v>21</v>
      </c>
      <c r="C4" s="2" t="s">
        <v>14</v>
      </c>
      <c r="D4" s="4">
        <v>48</v>
      </c>
      <c r="E4" s="4">
        <v>14</v>
      </c>
      <c r="F4" s="2" t="s">
        <v>22</v>
      </c>
      <c r="G4" s="5">
        <v>31460</v>
      </c>
      <c r="H4" s="6">
        <f t="shared" ref="H4:H11" si="1">(I4-J4-5)*G4*0.0175*0.01</f>
        <v>2571.0685</v>
      </c>
      <c r="I4" s="13">
        <v>44102</v>
      </c>
      <c r="J4" s="13">
        <v>43630</v>
      </c>
      <c r="K4" s="14">
        <f t="shared" si="0"/>
        <v>34031.0685</v>
      </c>
      <c r="L4" s="15">
        <v>44102</v>
      </c>
      <c r="M4" s="15">
        <v>43630</v>
      </c>
      <c r="N4" s="2" t="s">
        <v>23</v>
      </c>
      <c r="O4" s="12"/>
    </row>
    <row r="5" ht="15.6" spans="1:15">
      <c r="A5" s="3">
        <v>4</v>
      </c>
      <c r="B5" s="1" t="s">
        <v>24</v>
      </c>
      <c r="C5" s="1" t="s">
        <v>25</v>
      </c>
      <c r="D5" s="4">
        <v>40</v>
      </c>
      <c r="E5" s="4">
        <v>6</v>
      </c>
      <c r="F5" s="2" t="s">
        <v>26</v>
      </c>
      <c r="G5" s="5">
        <v>42792</v>
      </c>
      <c r="H5" s="6">
        <f t="shared" si="1"/>
        <v>3294.984</v>
      </c>
      <c r="I5" s="13">
        <v>44102</v>
      </c>
      <c r="J5" s="13">
        <v>43657</v>
      </c>
      <c r="K5" s="14">
        <f t="shared" si="0"/>
        <v>46086.984</v>
      </c>
      <c r="L5" s="15">
        <v>44102</v>
      </c>
      <c r="M5" s="15">
        <v>43657</v>
      </c>
      <c r="N5" s="2" t="s">
        <v>27</v>
      </c>
      <c r="O5" s="12"/>
    </row>
    <row r="6" ht="15.6" spans="1:15">
      <c r="A6" s="3">
        <v>5</v>
      </c>
      <c r="B6" s="7" t="s">
        <v>28</v>
      </c>
      <c r="C6" s="8">
        <v>13917985431</v>
      </c>
      <c r="D6" s="4">
        <v>34</v>
      </c>
      <c r="E6" s="4">
        <v>2</v>
      </c>
      <c r="F6" s="2" t="s">
        <v>29</v>
      </c>
      <c r="G6" s="5">
        <v>94270.4</v>
      </c>
      <c r="H6" s="6">
        <f t="shared" si="1"/>
        <v>9106.52064</v>
      </c>
      <c r="I6" s="13">
        <v>44102</v>
      </c>
      <c r="J6" s="13">
        <v>43545</v>
      </c>
      <c r="K6" s="14">
        <f t="shared" si="0"/>
        <v>103376.92064</v>
      </c>
      <c r="L6" s="15">
        <v>44102</v>
      </c>
      <c r="M6" s="15">
        <v>43545</v>
      </c>
      <c r="N6" s="2" t="s">
        <v>30</v>
      </c>
      <c r="O6" s="12"/>
    </row>
    <row r="7" ht="15.6" spans="1:15">
      <c r="A7" s="3">
        <v>6</v>
      </c>
      <c r="B7" s="7" t="s">
        <v>31</v>
      </c>
      <c r="C7" s="8" t="s">
        <v>14</v>
      </c>
      <c r="D7" s="4">
        <v>36</v>
      </c>
      <c r="E7" s="4">
        <v>3</v>
      </c>
      <c r="F7" s="2" t="s">
        <v>15</v>
      </c>
      <c r="G7" s="5">
        <v>11227.25</v>
      </c>
      <c r="H7" s="6">
        <f t="shared" si="1"/>
        <v>799.66088125</v>
      </c>
      <c r="I7" s="13">
        <v>44102</v>
      </c>
      <c r="J7" s="13">
        <v>43690</v>
      </c>
      <c r="K7" s="14">
        <f t="shared" si="0"/>
        <v>12026.91088125</v>
      </c>
      <c r="L7" s="15">
        <v>44102</v>
      </c>
      <c r="M7" s="15">
        <v>43690</v>
      </c>
      <c r="N7" s="2" t="s">
        <v>32</v>
      </c>
      <c r="O7" s="12"/>
    </row>
    <row r="8" ht="15.6" spans="1:15">
      <c r="A8" s="3">
        <v>7</v>
      </c>
      <c r="B8" s="7" t="s">
        <v>33</v>
      </c>
      <c r="C8" s="8" t="s">
        <v>14</v>
      </c>
      <c r="D8" s="4">
        <v>35</v>
      </c>
      <c r="E8" s="4">
        <v>1</v>
      </c>
      <c r="F8" s="2" t="s">
        <v>15</v>
      </c>
      <c r="G8" s="5">
        <v>3715</v>
      </c>
      <c r="H8" s="6">
        <f t="shared" si="1"/>
        <v>264.600875</v>
      </c>
      <c r="I8" s="13">
        <v>44102</v>
      </c>
      <c r="J8" s="13">
        <v>43690</v>
      </c>
      <c r="K8" s="14">
        <f t="shared" si="0"/>
        <v>3979.600875</v>
      </c>
      <c r="L8" s="15">
        <v>44102</v>
      </c>
      <c r="M8" s="15">
        <v>43690</v>
      </c>
      <c r="N8" s="2" t="s">
        <v>34</v>
      </c>
      <c r="O8" s="12"/>
    </row>
    <row r="9" ht="15.6" spans="1:15">
      <c r="A9" s="3">
        <v>8</v>
      </c>
      <c r="B9" s="7" t="s">
        <v>35</v>
      </c>
      <c r="C9" s="8" t="s">
        <v>14</v>
      </c>
      <c r="D9" s="4">
        <v>59</v>
      </c>
      <c r="E9" s="4">
        <v>7</v>
      </c>
      <c r="F9" s="2" t="s">
        <v>15</v>
      </c>
      <c r="G9" s="5">
        <v>24494.9</v>
      </c>
      <c r="H9" s="6">
        <f t="shared" si="1"/>
        <v>1744.6492525</v>
      </c>
      <c r="I9" s="13">
        <v>44102</v>
      </c>
      <c r="J9" s="13">
        <v>43690</v>
      </c>
      <c r="K9" s="14">
        <f t="shared" si="0"/>
        <v>26239.5492525</v>
      </c>
      <c r="L9" s="15">
        <v>44102</v>
      </c>
      <c r="M9" s="15">
        <v>43690</v>
      </c>
      <c r="N9" s="2" t="s">
        <v>32</v>
      </c>
      <c r="O9" s="12"/>
    </row>
    <row r="10" ht="15.6" spans="1:15">
      <c r="A10" s="3">
        <v>9</v>
      </c>
      <c r="B10" s="7" t="s">
        <v>36</v>
      </c>
      <c r="C10" s="8" t="s">
        <v>14</v>
      </c>
      <c r="D10" s="4">
        <v>42</v>
      </c>
      <c r="E10" s="4">
        <v>1</v>
      </c>
      <c r="F10" s="2" t="s">
        <v>15</v>
      </c>
      <c r="G10" s="9">
        <f>2520+1634</f>
        <v>4154</v>
      </c>
      <c r="H10" s="6">
        <f t="shared" si="1"/>
        <v>295.86865</v>
      </c>
      <c r="I10" s="13">
        <v>44102</v>
      </c>
      <c r="J10" s="13">
        <v>43690</v>
      </c>
      <c r="K10" s="14">
        <f t="shared" si="0"/>
        <v>4449.86865</v>
      </c>
      <c r="L10" s="15">
        <v>44102</v>
      </c>
      <c r="M10" s="15">
        <v>43690</v>
      </c>
      <c r="N10" s="2" t="s">
        <v>34</v>
      </c>
      <c r="O10" s="12"/>
    </row>
    <row r="11" ht="15.6" spans="1:15">
      <c r="A11" s="3">
        <v>10</v>
      </c>
      <c r="B11" s="7" t="s">
        <v>37</v>
      </c>
      <c r="C11" s="8" t="s">
        <v>14</v>
      </c>
      <c r="D11" s="4">
        <v>28</v>
      </c>
      <c r="E11" s="4">
        <v>2</v>
      </c>
      <c r="F11" s="2" t="s">
        <v>15</v>
      </c>
      <c r="G11" s="9">
        <v>9770</v>
      </c>
      <c r="H11" s="6">
        <f t="shared" si="1"/>
        <v>695.86825</v>
      </c>
      <c r="I11" s="13">
        <v>44102</v>
      </c>
      <c r="J11" s="13">
        <v>43690</v>
      </c>
      <c r="K11" s="14">
        <f t="shared" si="0"/>
        <v>10465.86825</v>
      </c>
      <c r="L11" s="15">
        <v>44102</v>
      </c>
      <c r="M11" s="15">
        <v>43690</v>
      </c>
      <c r="N11" s="2" t="s">
        <v>38</v>
      </c>
      <c r="O11" s="12"/>
    </row>
    <row r="12" ht="15.6" spans="1:15">
      <c r="A12" s="3">
        <v>11</v>
      </c>
      <c r="B12" s="7" t="s">
        <v>39</v>
      </c>
      <c r="C12" s="8" t="s">
        <v>18</v>
      </c>
      <c r="D12" s="4">
        <v>28</v>
      </c>
      <c r="E12" s="4">
        <v>7</v>
      </c>
      <c r="F12" s="2" t="s">
        <v>15</v>
      </c>
      <c r="G12" s="9">
        <v>6925</v>
      </c>
      <c r="H12" s="6">
        <f>(I12-J12-15)*G12*0.0175*0.01</f>
        <v>895.575625</v>
      </c>
      <c r="I12" s="13">
        <v>44102</v>
      </c>
      <c r="J12" s="13">
        <v>43348</v>
      </c>
      <c r="K12" s="14">
        <f t="shared" si="0"/>
        <v>7820.575625</v>
      </c>
      <c r="L12" s="15">
        <v>44102</v>
      </c>
      <c r="M12" s="15">
        <v>43348</v>
      </c>
      <c r="N12" s="2" t="s">
        <v>23</v>
      </c>
      <c r="O12" s="12"/>
    </row>
    <row r="13" ht="15.6" spans="1:15">
      <c r="A13" s="3">
        <v>12</v>
      </c>
      <c r="B13" s="7" t="s">
        <v>40</v>
      </c>
      <c r="C13" s="8">
        <v>15221008058</v>
      </c>
      <c r="D13" s="4">
        <v>47</v>
      </c>
      <c r="E13" s="4">
        <v>1</v>
      </c>
      <c r="F13" s="2" t="s">
        <v>15</v>
      </c>
      <c r="G13" s="9">
        <v>70344.7</v>
      </c>
      <c r="H13" s="6">
        <f>(I13-J13-5)*G13*0.0175*0.01</f>
        <v>12556.52895</v>
      </c>
      <c r="I13" s="13">
        <v>44102</v>
      </c>
      <c r="J13" s="13">
        <v>43077</v>
      </c>
      <c r="K13" s="14">
        <f t="shared" si="0"/>
        <v>82901.22895</v>
      </c>
      <c r="L13" s="15">
        <v>44102</v>
      </c>
      <c r="M13" s="15">
        <v>43077</v>
      </c>
      <c r="N13" s="2" t="s">
        <v>41</v>
      </c>
      <c r="O13" s="12"/>
    </row>
    <row r="14" ht="15.6" spans="1:15">
      <c r="A14" s="3">
        <v>13</v>
      </c>
      <c r="B14" s="7" t="s">
        <v>42</v>
      </c>
      <c r="C14" s="8">
        <v>18170906398</v>
      </c>
      <c r="D14" s="4">
        <v>45</v>
      </c>
      <c r="E14" s="4">
        <v>4</v>
      </c>
      <c r="F14" s="2" t="s">
        <v>43</v>
      </c>
      <c r="G14" s="9">
        <f>3110+2476</f>
        <v>5586</v>
      </c>
      <c r="H14" s="6">
        <f>(I14-J14-5)*G14*0.0175*0.01</f>
        <v>1011.76425</v>
      </c>
      <c r="I14" s="13">
        <v>44102</v>
      </c>
      <c r="J14" s="13">
        <v>43062</v>
      </c>
      <c r="K14" s="14">
        <f t="shared" si="0"/>
        <v>6597.76425</v>
      </c>
      <c r="L14" s="15">
        <v>44102</v>
      </c>
      <c r="M14" s="15">
        <v>43062</v>
      </c>
      <c r="N14" s="2" t="s">
        <v>44</v>
      </c>
      <c r="O14" s="12"/>
    </row>
    <row r="15" ht="15.6" spans="1:15">
      <c r="A15" s="3">
        <v>14</v>
      </c>
      <c r="B15" s="7" t="s">
        <v>45</v>
      </c>
      <c r="C15" s="8">
        <v>13917887629</v>
      </c>
      <c r="D15" s="4">
        <v>56</v>
      </c>
      <c r="E15" s="4">
        <v>3</v>
      </c>
      <c r="F15" s="2" t="s">
        <v>46</v>
      </c>
      <c r="G15" s="9">
        <v>2997.2</v>
      </c>
      <c r="H15" s="6">
        <f>(I15-J15-5)*G15*0.0175*0.01</f>
        <v>1105.66708</v>
      </c>
      <c r="I15" s="13">
        <v>44102</v>
      </c>
      <c r="J15" s="13">
        <v>41989</v>
      </c>
      <c r="K15" s="14">
        <f t="shared" si="0"/>
        <v>4102.86708</v>
      </c>
      <c r="L15" s="15">
        <v>44102</v>
      </c>
      <c r="M15" s="15">
        <v>41989</v>
      </c>
      <c r="N15" s="2" t="s">
        <v>47</v>
      </c>
      <c r="O15" s="12"/>
    </row>
    <row r="16" ht="15.6" spans="1:15">
      <c r="A16" s="3">
        <v>15</v>
      </c>
      <c r="B16" s="7" t="s">
        <v>48</v>
      </c>
      <c r="C16" s="8" t="s">
        <v>49</v>
      </c>
      <c r="D16" s="2" t="s">
        <v>19</v>
      </c>
      <c r="E16" s="4">
        <v>1</v>
      </c>
      <c r="F16" s="2" t="s">
        <v>50</v>
      </c>
      <c r="G16" s="9">
        <v>9920.2</v>
      </c>
      <c r="H16" s="6">
        <f>(I16-J16-5)*G16*0.0175*0.01</f>
        <v>4010.24085</v>
      </c>
      <c r="I16" s="13">
        <v>44102</v>
      </c>
      <c r="J16" s="13">
        <v>41787</v>
      </c>
      <c r="K16" s="14">
        <f t="shared" si="0"/>
        <v>13930.44085</v>
      </c>
      <c r="L16" s="15">
        <v>44102</v>
      </c>
      <c r="M16" s="15">
        <v>41787</v>
      </c>
      <c r="N16" s="2" t="s">
        <v>51</v>
      </c>
      <c r="O16" s="12"/>
    </row>
    <row r="17" ht="15.6" spans="1:15">
      <c r="A17" s="3">
        <v>16</v>
      </c>
      <c r="B17" s="7" t="s">
        <v>52</v>
      </c>
      <c r="C17" s="8" t="s">
        <v>53</v>
      </c>
      <c r="D17" s="4">
        <v>46</v>
      </c>
      <c r="E17" s="4">
        <v>1</v>
      </c>
      <c r="F17" s="2" t="s">
        <v>22</v>
      </c>
      <c r="G17" s="9">
        <v>7500</v>
      </c>
      <c r="H17" s="6">
        <f>(I17-J17)*G17*0.0175*0.01</f>
        <v>4150.125</v>
      </c>
      <c r="I17" s="13">
        <v>44102</v>
      </c>
      <c r="J17" s="13">
        <v>40940</v>
      </c>
      <c r="K17" s="14">
        <f t="shared" si="0"/>
        <v>11650.125</v>
      </c>
      <c r="L17" s="15">
        <v>44102</v>
      </c>
      <c r="M17" s="15">
        <v>40940</v>
      </c>
      <c r="N17" s="2" t="s">
        <v>54</v>
      </c>
      <c r="O17" s="12"/>
    </row>
    <row r="18" ht="15.6" spans="1:15">
      <c r="A18" s="3">
        <v>17</v>
      </c>
      <c r="B18" s="7" t="s">
        <v>55</v>
      </c>
      <c r="C18" s="8" t="s">
        <v>56</v>
      </c>
      <c r="D18" s="4">
        <v>29</v>
      </c>
      <c r="E18" s="4">
        <v>2</v>
      </c>
      <c r="F18" s="2" t="s">
        <v>22</v>
      </c>
      <c r="G18" s="9">
        <v>7758</v>
      </c>
      <c r="H18" s="6">
        <f>(I18-J18-5)*G18*0.0175*0.01</f>
        <v>2155.9482</v>
      </c>
      <c r="I18" s="13">
        <v>44102</v>
      </c>
      <c r="J18" s="13">
        <v>42509</v>
      </c>
      <c r="K18" s="14">
        <f t="shared" si="0"/>
        <v>9913.9482</v>
      </c>
      <c r="L18" s="15">
        <v>44102</v>
      </c>
      <c r="M18" s="15">
        <v>42509</v>
      </c>
      <c r="N18" s="2" t="s">
        <v>57</v>
      </c>
      <c r="O18" s="12"/>
    </row>
    <row r="19" ht="15.6" spans="1:14">
      <c r="A19" s="10"/>
      <c r="B19" s="11" t="s">
        <v>58</v>
      </c>
      <c r="C19" s="3"/>
      <c r="D19" s="10"/>
      <c r="E19" s="10"/>
      <c r="F19" s="10"/>
      <c r="G19" s="9">
        <f>SUM(G2:G18)</f>
        <v>433630.65</v>
      </c>
      <c r="H19" s="6">
        <f>SUM(H2:H18)</f>
        <v>45891.77100375</v>
      </c>
      <c r="I19" s="13">
        <f>SUM(I2:I18)</f>
        <v>749734</v>
      </c>
      <c r="J19" s="13">
        <f>SUM(J2:J18)</f>
        <v>731834</v>
      </c>
      <c r="K19" s="14">
        <f>SUM(K2:K18)</f>
        <v>479522.42100375</v>
      </c>
      <c r="L19" s="10"/>
      <c r="M19" s="10"/>
      <c r="N19" s="10"/>
    </row>
  </sheetData>
  <mergeCells count="1">
    <mergeCell ref="B19:C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666666</dc:creator>
  <cp:lastModifiedBy>诚</cp:lastModifiedBy>
  <dcterms:created xsi:type="dcterms:W3CDTF">2021-01-06T07:10:00Z</dcterms:created>
  <dcterms:modified xsi:type="dcterms:W3CDTF">2021-01-07T06:49:53Z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