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140"/>
  </bookViews>
  <sheets>
    <sheet name="Sheet1" sheetId="1" r:id="rId1"/>
  </sheets>
  <definedNames>
    <definedName name="_xlnm._FilterDatabase" localSheetId="0" hidden="1">Sheet1!$A$1:$S$187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作者</author>
    <author>User</author>
  </authors>
  <commentList>
    <comment ref="I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抵肖建伟垫付工资20000元
</t>
        </r>
      </text>
    </comment>
    <comment ref="I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含垫付袁方工资20000元
</t>
        </r>
      </text>
    </comment>
    <comment ref="B10" authorId="0">
      <text>
        <r>
          <rPr>
            <sz val="10"/>
            <rFont val="宋体"/>
            <charset val="134"/>
          </rPr>
          <t>高管：副总经理</t>
        </r>
      </text>
    </comment>
    <comment ref="B17" authorId="0">
      <text>
        <r>
          <rPr>
            <sz val="10"/>
            <rFont val="宋体"/>
            <charset val="134"/>
          </rPr>
          <t>抵扣多于欠付</t>
        </r>
      </text>
    </comment>
    <comment ref="B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抵扣多于欠付</t>
        </r>
      </text>
    </comment>
    <comment ref="B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执行总经理</t>
        </r>
      </text>
    </comment>
    <comment ref="B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裁判文书认定的金额与审计帐上的金额不符
</t>
        </r>
      </text>
    </comment>
    <comment ref="B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抵扣多于欠付
</t>
        </r>
      </text>
    </comment>
    <comment ref="F28" authorId="0">
      <text>
        <r>
          <rPr>
            <sz val="10"/>
            <rFont val="宋体"/>
            <charset val="134"/>
          </rPr>
          <t>2017-2018年9月未工作</t>
        </r>
      </text>
    </comment>
    <comment ref="B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抵扣多于欠付
</t>
        </r>
      </text>
    </comment>
    <comment ref="B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裁判文书认定的金额与审计帐上的金额不符</t>
        </r>
      </text>
    </comment>
    <comment ref="B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缺2018年9月考勤天数</t>
        </r>
      </text>
    </comment>
    <comment ref="B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账面显示为0 2016.9.2离职清算209922元，2018年分出售红星家具提成17167元
</t>
        </r>
      </text>
    </comment>
    <comment ref="B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董事</t>
        </r>
      </text>
    </comment>
    <comment ref="B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裁判文书认定的金额与审计帐上的金额不符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裁判文书认定的金额与审计帐上的金额不符</t>
        </r>
      </text>
    </comment>
    <comment ref="G55" authorId="0">
      <text>
        <r>
          <rPr>
            <sz val="10"/>
            <rFont val="宋体"/>
            <charset val="134"/>
          </rPr>
          <t>挂账</t>
        </r>
      </text>
    </comment>
    <comment ref="H55" authorId="0">
      <text>
        <r>
          <rPr>
            <sz val="10"/>
            <rFont val="宋体"/>
            <charset val="134"/>
          </rPr>
          <t>挂账</t>
        </r>
      </text>
    </comment>
    <comment ref="B66" authorId="1">
      <text>
        <r>
          <rPr>
            <b/>
            <sz val="11"/>
            <rFont val="宋体"/>
            <charset val="134"/>
          </rPr>
          <t>作者:</t>
        </r>
        <r>
          <rPr>
            <sz val="11"/>
            <rFont val="宋体"/>
            <charset val="134"/>
          </rPr>
          <t xml:space="preserve">
对应工资表任沛荣</t>
        </r>
      </text>
    </comment>
    <comment ref="S135" authorId="2">
      <text>
        <r>
          <rPr>
            <b/>
            <sz val="10"/>
            <color rgb="FF000000"/>
            <rFont val="Microsoft YaHei UI"/>
            <charset val="134"/>
          </rPr>
          <t>User:</t>
        </r>
        <r>
          <rPr>
            <sz val="10"/>
            <color rgb="FF000000"/>
            <rFont val="Microsoft YaHei UI"/>
            <charset val="134"/>
          </rPr>
          <t xml:space="preserve">
2018年核算借支</t>
        </r>
      </text>
    </comment>
    <comment ref="K168" authorId="2">
      <text>
        <r>
          <rPr>
            <b/>
            <sz val="10"/>
            <color rgb="FF000000"/>
            <rFont val="Microsoft YaHei UI"/>
            <charset val="134"/>
          </rPr>
          <t>User:</t>
        </r>
        <r>
          <rPr>
            <sz val="10"/>
            <color rgb="FF000000"/>
            <rFont val="Microsoft YaHei UI"/>
            <charset val="134"/>
          </rPr>
          <t xml:space="preserve">
2011年11月-2012年3月工资27008元；付昌宁2012年1月-3月工资</t>
        </r>
        <r>
          <rPr>
            <sz val="10"/>
            <color rgb="FF000000"/>
            <rFont val="宋体"/>
            <scheme val="minor"/>
            <charset val="0"/>
          </rPr>
          <t>4547</t>
        </r>
        <r>
          <rPr>
            <sz val="10"/>
            <color rgb="FF000000"/>
            <rFont val="Microsoft YaHei UI"/>
            <charset val="134"/>
          </rPr>
          <t>元</t>
        </r>
      </text>
    </comment>
    <comment ref="K169" authorId="2">
      <text>
        <r>
          <rPr>
            <sz val="10"/>
            <color rgb="FF000000"/>
            <rFont val="Microsoft YaHei UI"/>
            <charset val="134"/>
          </rPr>
          <t>2012年2月-5月工资20000元</t>
        </r>
      </text>
    </comment>
    <comment ref="K171" authorId="2">
      <text>
        <r>
          <rPr>
            <b/>
            <sz val="10"/>
            <color rgb="FF000000"/>
            <rFont val="Microsoft YaHei UI"/>
            <charset val="134"/>
          </rPr>
          <t>User:</t>
        </r>
        <r>
          <rPr>
            <sz val="10"/>
            <color rgb="FF000000"/>
            <rFont val="Microsoft YaHei UI"/>
            <charset val="134"/>
          </rPr>
          <t xml:space="preserve">
2012年2-8月工资42000元</t>
        </r>
      </text>
    </comment>
  </commentList>
</comments>
</file>

<file path=xl/sharedStrings.xml><?xml version="1.0" encoding="utf-8"?>
<sst xmlns="http://schemas.openxmlformats.org/spreadsheetml/2006/main" count="595" uniqueCount="346">
  <si>
    <t>序号</t>
  </si>
  <si>
    <t>职工姓名</t>
  </si>
  <si>
    <t>入职本单位时间</t>
  </si>
  <si>
    <t>截止时间</t>
  </si>
  <si>
    <t>工龄（年）</t>
  </si>
  <si>
    <t>拖欠薪资期间</t>
  </si>
  <si>
    <t>2017年月平均工资（不含绩效）</t>
  </si>
  <si>
    <t>2017年月平均工资（含绩效）</t>
  </si>
  <si>
    <t>应付工资（元）</t>
  </si>
  <si>
    <t>已发工资（元）</t>
  </si>
  <si>
    <t>欠付工资总额（元）</t>
  </si>
  <si>
    <t>欠缴社保个人账户总额（元）</t>
  </si>
  <si>
    <t>职工经济补偿金（元）</t>
  </si>
  <si>
    <t>扣家具款合计（元）</t>
  </si>
  <si>
    <t>扣借支汇总（元）</t>
  </si>
  <si>
    <t>扣房租合计（元）</t>
  </si>
  <si>
    <t>合计已抵扣（元）</t>
  </si>
  <si>
    <t>合计职工债权（元）</t>
  </si>
  <si>
    <t>个人合计</t>
  </si>
  <si>
    <t>企业合计</t>
  </si>
  <si>
    <t>袁方</t>
  </si>
  <si>
    <t>2015年-2019年8月</t>
  </si>
  <si>
    <t>金恢旺</t>
  </si>
  <si>
    <t>秦遵双</t>
  </si>
  <si>
    <t>2015年3月-2019年8月</t>
  </si>
  <si>
    <t>谭少平</t>
  </si>
  <si>
    <t>2015年8月-2019年8月</t>
  </si>
  <si>
    <t>姚中平</t>
  </si>
  <si>
    <t>/</t>
  </si>
  <si>
    <t>2015年8月-2019年1月</t>
  </si>
  <si>
    <t>肖建伟</t>
  </si>
  <si>
    <t>周新初</t>
  </si>
  <si>
    <t>2015年3月-2016年12月</t>
  </si>
  <si>
    <t>庄明</t>
  </si>
  <si>
    <t>杜小玉</t>
  </si>
  <si>
    <t>2018年1月-2019年8月</t>
  </si>
  <si>
    <t>覃芳桂</t>
  </si>
  <si>
    <t>杨治民</t>
  </si>
  <si>
    <t>2018年3月-2019年8月</t>
  </si>
  <si>
    <t>王进</t>
  </si>
  <si>
    <t>2016年7月-2019年8月</t>
  </si>
  <si>
    <t>袁用林</t>
  </si>
  <si>
    <t>2015年3月-2018年2月</t>
  </si>
  <si>
    <t>周运清</t>
  </si>
  <si>
    <t>2016年7月-2019年1月</t>
  </si>
  <si>
    <t>凌三宝</t>
  </si>
  <si>
    <t>2015年3月-2017年12月</t>
  </si>
  <si>
    <t>张志新</t>
  </si>
  <si>
    <t>徐用军</t>
  </si>
  <si>
    <t>袁用初</t>
  </si>
  <si>
    <t>2000年4月</t>
  </si>
  <si>
    <t>2011年8月-2011年12月</t>
  </si>
  <si>
    <t>廖爱军</t>
  </si>
  <si>
    <t>2015年8月-2016年12月</t>
  </si>
  <si>
    <t>王少良</t>
  </si>
  <si>
    <t>秦训福</t>
  </si>
  <si>
    <t>2016年7月-2016年12月、2018年1月-2019年1月</t>
  </si>
  <si>
    <t>周三元</t>
  </si>
  <si>
    <t>徐世同</t>
  </si>
  <si>
    <t>2016年7月-2016年12月、2018年1月-2019年8月</t>
  </si>
  <si>
    <t>郭承超</t>
  </si>
  <si>
    <t>2016年7月-2016年12月、2017年3月-2017年5月、2018年1月-2018年12月</t>
  </si>
  <si>
    <t>孙恢斌</t>
  </si>
  <si>
    <t>2016年7月-2017年10月</t>
  </si>
  <si>
    <t>宋祖军</t>
  </si>
  <si>
    <t>2015年8月-2016年12月、2018年10月-2019年8月</t>
  </si>
  <si>
    <t>李长发</t>
  </si>
  <si>
    <t>2008年 10月</t>
  </si>
  <si>
    <t>2015年8月-2018年2月</t>
  </si>
  <si>
    <t>郭发生</t>
  </si>
  <si>
    <t>全永芳</t>
  </si>
  <si>
    <t>2015年8月-2017年7月</t>
  </si>
  <si>
    <t>王丽</t>
  </si>
  <si>
    <t>2015 年8月</t>
  </si>
  <si>
    <t>2017年2月-2017年6月</t>
  </si>
  <si>
    <t>李志华</t>
  </si>
  <si>
    <t xml:space="preserve"> 2015 年5月</t>
  </si>
  <si>
    <t>2018年</t>
  </si>
  <si>
    <t>2016年7月-2017年6月</t>
  </si>
  <si>
    <t>付伟</t>
  </si>
  <si>
    <t>2009 年5月</t>
  </si>
  <si>
    <t>邓妮</t>
  </si>
  <si>
    <t xml:space="preserve"> 2010 年1月</t>
  </si>
  <si>
    <t>2017年2月-2019年8月</t>
  </si>
  <si>
    <t>王文强</t>
  </si>
  <si>
    <t>2010 年10月</t>
  </si>
  <si>
    <t>2016年2月-2017年8月</t>
  </si>
  <si>
    <t>付家兵</t>
  </si>
  <si>
    <t xml:space="preserve"> 2009 年2月</t>
  </si>
  <si>
    <t>2016年7月-2016年12月、2017年4月-2017年5月、2018年1月-2019年8月</t>
  </si>
  <si>
    <t>洪晴玉</t>
  </si>
  <si>
    <t xml:space="preserve"> 2012 年5月</t>
  </si>
  <si>
    <t>2017年5月-2019年8月</t>
  </si>
  <si>
    <t>张辉</t>
  </si>
  <si>
    <t>2015年8月-2017年5月</t>
  </si>
  <si>
    <t>王林</t>
  </si>
  <si>
    <t>赵家庆</t>
  </si>
  <si>
    <t>张润华</t>
  </si>
  <si>
    <t>2015年5月-2016年5月</t>
  </si>
  <si>
    <t>朱俊</t>
  </si>
  <si>
    <t>2016年</t>
  </si>
  <si>
    <t>熊建国</t>
  </si>
  <si>
    <t>朱爱华</t>
  </si>
  <si>
    <t>2016年7月-2016年12月</t>
  </si>
  <si>
    <t>方忠发</t>
  </si>
  <si>
    <t>袁贵华</t>
  </si>
  <si>
    <t>田合春</t>
  </si>
  <si>
    <t>2016年7月-2017年5月</t>
  </si>
  <si>
    <t>欧阳新均</t>
  </si>
  <si>
    <t>2016年8月-2017年4月、2017年6月、2018年3月-2018年12月</t>
  </si>
  <si>
    <t>王茂才</t>
  </si>
  <si>
    <t>段朝虎</t>
  </si>
  <si>
    <t>2017年</t>
  </si>
  <si>
    <t>刘大明</t>
  </si>
  <si>
    <t>2016年7月-2016年12月、2017年4月-2017年5月</t>
  </si>
  <si>
    <t>邓荣</t>
  </si>
  <si>
    <t>胡胜华</t>
  </si>
  <si>
    <t>韩飞</t>
  </si>
  <si>
    <t>2016年7月-2017年1月</t>
  </si>
  <si>
    <t>韩勇</t>
  </si>
  <si>
    <t>向光芹</t>
  </si>
  <si>
    <t>2016年7月-2016年12月、2017年4月-2017年5月、2018年1月-2018年2月</t>
  </si>
  <si>
    <t>凌三加</t>
  </si>
  <si>
    <t>——</t>
  </si>
  <si>
    <t>2016年7月-2017年12月、2018年1月-2018年9月</t>
  </si>
  <si>
    <t>胡兰翠</t>
  </si>
  <si>
    <t>2016年7月-2016年12月、2
017年4月-2017年5月</t>
  </si>
  <si>
    <t>何光平</t>
  </si>
  <si>
    <t>鲁加松</t>
  </si>
  <si>
    <t>2000年</t>
  </si>
  <si>
    <t>2016年6月-2016年12月、2018年1月-2018年9月</t>
  </si>
  <si>
    <t>秦永久</t>
  </si>
  <si>
    <t>2016.7-2016.12、2017.4-2017.5</t>
  </si>
  <si>
    <t>翦宜飞</t>
  </si>
  <si>
    <t>2016.7-2016.12、2017.3-2017.5</t>
  </si>
  <si>
    <t>文承全</t>
  </si>
  <si>
    <t>2016.7-2016.12、2017.5、2018.1-2018.10</t>
  </si>
  <si>
    <t>欧阳美军</t>
  </si>
  <si>
    <t>2016.7-2016.12</t>
  </si>
  <si>
    <t>任沛云</t>
  </si>
  <si>
    <t>2015.5-2018.11</t>
  </si>
  <si>
    <t>韩志斌</t>
  </si>
  <si>
    <t>周良林</t>
  </si>
  <si>
    <t>袁登富</t>
  </si>
  <si>
    <t>2016.7-2016.12、2018.1-2018.9</t>
  </si>
  <si>
    <t>杨斌</t>
  </si>
  <si>
    <t>2016.8-2017.4</t>
  </si>
  <si>
    <t>胡清</t>
  </si>
  <si>
    <t>2016年7月</t>
  </si>
  <si>
    <t>朱涛涛</t>
  </si>
  <si>
    <t>2016.7-2016.12、2018、1-2019.1</t>
  </si>
  <si>
    <t>罗大志</t>
  </si>
  <si>
    <t>2017年8月</t>
  </si>
  <si>
    <t>2016.7-2017.5</t>
  </si>
  <si>
    <t>罗玲丽</t>
  </si>
  <si>
    <t>2012年11月</t>
  </si>
  <si>
    <t>2016.7-2019.8</t>
  </si>
  <si>
    <t>蔡明香</t>
  </si>
  <si>
    <t>2016.7-2017.6</t>
  </si>
  <si>
    <t>丰艳华</t>
  </si>
  <si>
    <t>2016.7-2018.12</t>
  </si>
  <si>
    <t>陈勇</t>
  </si>
  <si>
    <t>2016.7-2017.7</t>
  </si>
  <si>
    <t>徐世栋</t>
  </si>
  <si>
    <t>2016.7-2018.11</t>
  </si>
  <si>
    <t>李建明</t>
  </si>
  <si>
    <t>2016.7-2017.10</t>
  </si>
  <si>
    <t>程仕其</t>
  </si>
  <si>
    <t>左有洪</t>
  </si>
  <si>
    <t>刘娟</t>
  </si>
  <si>
    <t>2016年5月</t>
  </si>
  <si>
    <t>2016.7-2016.12、2017.4-2017.5、2018.1-2019.8</t>
  </si>
  <si>
    <t>蔡玉霞</t>
  </si>
  <si>
    <t>2016年3月</t>
  </si>
  <si>
    <t>邓冬云</t>
  </si>
  <si>
    <t>2018年9月</t>
  </si>
  <si>
    <t>2016.7-2016.12、2017.4-2017.5、2018.1-2018.9</t>
  </si>
  <si>
    <t>宋桃菊</t>
  </si>
  <si>
    <t>2013年3月</t>
  </si>
  <si>
    <t>谌广斌</t>
  </si>
  <si>
    <t>廖桃先</t>
  </si>
  <si>
    <t>2019年4月</t>
  </si>
  <si>
    <t>2016.7-2019.4</t>
  </si>
  <si>
    <t>王美华</t>
  </si>
  <si>
    <t>2016年12月</t>
  </si>
  <si>
    <t>甘承伟</t>
  </si>
  <si>
    <t>2014年3月</t>
  </si>
  <si>
    <t>2016.7-2019.10</t>
  </si>
  <si>
    <t>毕又珍</t>
  </si>
  <si>
    <t>2012年3月</t>
  </si>
  <si>
    <t>2016.7-2018.9</t>
  </si>
  <si>
    <t>梁前勇</t>
  </si>
  <si>
    <t>胡士朋</t>
  </si>
  <si>
    <t>2019年1月</t>
  </si>
  <si>
    <t>2016.7-2019.1</t>
  </si>
  <si>
    <t>秦遵喜</t>
  </si>
  <si>
    <t>2013年4月</t>
  </si>
  <si>
    <t>马惠英</t>
  </si>
  <si>
    <t>杨和国</t>
  </si>
  <si>
    <t>翦爱平</t>
  </si>
  <si>
    <t>任龙旺</t>
  </si>
  <si>
    <t>2018年8月</t>
  </si>
  <si>
    <t>2016.7-2018.8</t>
  </si>
  <si>
    <t>袁斌成</t>
  </si>
  <si>
    <t>张葵花</t>
  </si>
  <si>
    <t>殷文祥</t>
  </si>
  <si>
    <t>袁登华</t>
  </si>
  <si>
    <t>2016.1-2018.9</t>
  </si>
  <si>
    <t>陈金凤</t>
  </si>
  <si>
    <t>2019年7月</t>
  </si>
  <si>
    <t>2015.8-2019.7</t>
  </si>
  <si>
    <t>袁荣形</t>
  </si>
  <si>
    <t>2015.3-2019.7</t>
  </si>
  <si>
    <t>刘吉安</t>
  </si>
  <si>
    <t>2017年6月</t>
  </si>
  <si>
    <t>2015.3-2017.6</t>
  </si>
  <si>
    <t>吴学云</t>
  </si>
  <si>
    <t>2015.3-2016.12</t>
  </si>
  <si>
    <t>胡冬</t>
  </si>
  <si>
    <t>2017年5月</t>
  </si>
  <si>
    <t>2015.8-2017.5</t>
  </si>
  <si>
    <t>张玉英</t>
  </si>
  <si>
    <t>曾献林</t>
  </si>
  <si>
    <t>李长久</t>
  </si>
  <si>
    <t>江飞</t>
  </si>
  <si>
    <t>2016.7-2016.12、2017.4-2017.6</t>
  </si>
  <si>
    <t>郑林峰</t>
  </si>
  <si>
    <t>2016.6-2017.6</t>
  </si>
  <si>
    <t>范德平</t>
  </si>
  <si>
    <t>梁立彬</t>
  </si>
  <si>
    <t>2017年4月</t>
  </si>
  <si>
    <t>2016.10-2017.4</t>
  </si>
  <si>
    <t>孟琴琴</t>
  </si>
  <si>
    <t>于成奎</t>
  </si>
  <si>
    <t>熊响荣</t>
  </si>
  <si>
    <t>陈剑</t>
  </si>
  <si>
    <t>张卫红</t>
  </si>
  <si>
    <t>严三向</t>
  </si>
  <si>
    <t>杨双山</t>
  </si>
  <si>
    <t>徐先华</t>
  </si>
  <si>
    <t>2017.3-2017.4</t>
  </si>
  <si>
    <t>周葵花</t>
  </si>
  <si>
    <t>2017.4-2017.5</t>
  </si>
  <si>
    <t>秦道平</t>
  </si>
  <si>
    <t>2017.3-2017.5、2017.8</t>
  </si>
  <si>
    <t>易新利</t>
  </si>
  <si>
    <t>刘连东</t>
  </si>
  <si>
    <t>程立武</t>
  </si>
  <si>
    <t>2018.1-2018.11</t>
  </si>
  <si>
    <t>王德泳</t>
  </si>
  <si>
    <t>2017.5-2017.6</t>
  </si>
  <si>
    <t>吴冬珍</t>
  </si>
  <si>
    <t>李安华</t>
  </si>
  <si>
    <t>2017.2-2017.3、2018.10-2019.8</t>
  </si>
  <si>
    <t>万才忠</t>
  </si>
  <si>
    <t>2017.11-2019.8</t>
  </si>
  <si>
    <t>刘丽</t>
  </si>
  <si>
    <t>2017.9-2017.12、2018.3-2019.8</t>
  </si>
  <si>
    <t>江钢</t>
  </si>
  <si>
    <t>2017.5-2019.8</t>
  </si>
  <si>
    <t>黎祖清</t>
  </si>
  <si>
    <t>刘刚</t>
  </si>
  <si>
    <t>董家望</t>
  </si>
  <si>
    <t>郑圣云</t>
  </si>
  <si>
    <t>2018.4-2018.8</t>
  </si>
  <si>
    <t>陈必元</t>
  </si>
  <si>
    <t>胡冬年</t>
  </si>
  <si>
    <t>2018.7-2019.1</t>
  </si>
  <si>
    <t>胡文明</t>
  </si>
  <si>
    <t>2018.3-2019.1</t>
  </si>
  <si>
    <t>雷建国</t>
  </si>
  <si>
    <t>2018.4-2019.8</t>
  </si>
  <si>
    <t>文道云</t>
  </si>
  <si>
    <t>2018.4-2019.1</t>
  </si>
  <si>
    <t>高选明</t>
  </si>
  <si>
    <t>2018.4-2018.9</t>
  </si>
  <si>
    <t>颜道学</t>
  </si>
  <si>
    <t>2018.1-2018.12</t>
  </si>
  <si>
    <t>陈卫军</t>
  </si>
  <si>
    <t>2018.3-2018.6</t>
  </si>
  <si>
    <t>胡进龙</t>
  </si>
  <si>
    <t>2018.3-2018.5、2018.9</t>
  </si>
  <si>
    <t>胡启华</t>
  </si>
  <si>
    <t>范绪香</t>
  </si>
  <si>
    <t>2018.4-2018.6</t>
  </si>
  <si>
    <t>古娟</t>
  </si>
  <si>
    <t>2018.4-2018.5</t>
  </si>
  <si>
    <t>马秀成</t>
  </si>
  <si>
    <t>罗天贵</t>
  </si>
  <si>
    <t>刘品生</t>
  </si>
  <si>
    <t>2018.4-2018.7</t>
  </si>
  <si>
    <t>陈德江</t>
  </si>
  <si>
    <t>周绍华</t>
  </si>
  <si>
    <t>2018.3-2019.8</t>
  </si>
  <si>
    <t>袁华（常德）</t>
  </si>
  <si>
    <t>2016.7-2016.12、2017.4-2017.7、2017.10、2018.3-2019.8</t>
  </si>
  <si>
    <t>彭杰标</t>
  </si>
  <si>
    <t>张晋</t>
  </si>
  <si>
    <t>邓永雄</t>
  </si>
  <si>
    <t>万才学</t>
  </si>
  <si>
    <t>袁媛</t>
  </si>
  <si>
    <t>2018.10-2019.8</t>
  </si>
  <si>
    <t>熊平</t>
  </si>
  <si>
    <t>徐天文</t>
  </si>
  <si>
    <t>2018.10-2019.7</t>
  </si>
  <si>
    <t>涂辉</t>
  </si>
  <si>
    <t>李贵廷</t>
  </si>
  <si>
    <t>2018.10-2018.12</t>
  </si>
  <si>
    <t>陈国富</t>
  </si>
  <si>
    <t>熊宇</t>
  </si>
  <si>
    <t>袁聪</t>
  </si>
  <si>
    <t>2019.3-2019.8</t>
  </si>
  <si>
    <t>唐陆生</t>
  </si>
  <si>
    <t>2017.11-2018.1</t>
  </si>
  <si>
    <t>傅四礼</t>
  </si>
  <si>
    <t>2012.1-2012.3</t>
  </si>
  <si>
    <t>张晓晨</t>
  </si>
  <si>
    <t>2012.2-2012.9</t>
  </si>
  <si>
    <t>王松林</t>
  </si>
  <si>
    <t>2017.12-2018.3</t>
  </si>
  <si>
    <t>彭贵初</t>
  </si>
  <si>
    <t>2012.2-2012.8</t>
  </si>
  <si>
    <t>易惠芳</t>
  </si>
  <si>
    <t>2018.7-2019.7</t>
  </si>
  <si>
    <t>方宣桂</t>
  </si>
  <si>
    <t>李小燕</t>
  </si>
  <si>
    <t>2019.1-2019.5</t>
  </si>
  <si>
    <t>高新彪</t>
  </si>
  <si>
    <t>朱桂桃</t>
  </si>
  <si>
    <t>张与华</t>
  </si>
  <si>
    <t>彭大爱</t>
  </si>
  <si>
    <t>王建明</t>
  </si>
  <si>
    <t>2000-2006</t>
  </si>
  <si>
    <t>所有职工合计</t>
  </si>
  <si>
    <t>常德社保职工+顾问+已过诉讼时效债权 合计</t>
  </si>
  <si>
    <t>总合计</t>
  </si>
  <si>
    <t>备注：1、</t>
  </si>
  <si>
    <t>为已在常德缴纳社保的职工，暂不计算其职工债权</t>
  </si>
  <si>
    <t>2、</t>
  </si>
  <si>
    <t>为荣星公司总顾问，与公司间不存在实际的雇佣关系，其并不属于公司职工，故在破产清算中，其社保费用和劳务费等不应计入职工债权，而是将其列入普通债权。</t>
  </si>
  <si>
    <t>3、</t>
  </si>
  <si>
    <t>为已过诉讼时效的职工债权，统计为‘0”</t>
  </si>
  <si>
    <t>4、</t>
  </si>
  <si>
    <t>为已开户职工，欠缴费用交社保局</t>
  </si>
  <si>
    <t>5、</t>
  </si>
  <si>
    <t>合计职工债权=欠付工资总额+欠缴个人账户企业合计+职工经济补偿金-合计已抵扣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</si>
</sst>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;@"/>
    <numFmt numFmtId="177" formatCode="0.00_);[Red]\(0.00\)"/>
    <numFmt numFmtId="178" formatCode="0.00_ "/>
  </numFmts>
  <fonts count="3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0"/>
      <scheme val="minor"/>
    </font>
    <font>
      <sz val="10"/>
      <color rgb="FF000000"/>
      <name val="Microsoft YaHei UI"/>
      <charset val="134"/>
    </font>
    <font>
      <b/>
      <sz val="10"/>
      <color rgb="FF000000"/>
      <name val="Microsoft YaHei U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9" fillId="29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6" fillId="0" borderId="0"/>
  </cellStyleXfs>
  <cellXfs count="8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2" fillId="0" borderId="0" xfId="0" applyFont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1" fillId="5" borderId="0" xfId="0" applyFont="1" applyFill="1" applyAlignment="1">
      <alignment vertical="center"/>
    </xf>
    <xf numFmtId="0" fontId="4" fillId="5" borderId="0" xfId="0" applyFont="1" applyFill="1" applyAlignment="1">
      <alignment horizontal="center" vertical="center"/>
    </xf>
    <xf numFmtId="178" fontId="4" fillId="5" borderId="0" xfId="0" applyNumberFormat="1" applyFont="1" applyFill="1" applyAlignment="1">
      <alignment horizontal="center" vertical="center"/>
    </xf>
    <xf numFmtId="0" fontId="0" fillId="5" borderId="0" xfId="0" applyFill="1" applyAlignment="1">
      <alignment vertical="center"/>
    </xf>
    <xf numFmtId="0" fontId="2" fillId="5" borderId="0" xfId="0" applyFont="1" applyFill="1" applyAlignment="1">
      <alignment horizontal="center" vertical="center"/>
    </xf>
    <xf numFmtId="178" fontId="2" fillId="5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0" fontId="3" fillId="5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8" fontId="5" fillId="2" borderId="0" xfId="0" applyNumberFormat="1" applyFont="1" applyFill="1" applyAlignment="1">
      <alignment horizontal="center" vertical="center"/>
    </xf>
    <xf numFmtId="178" fontId="2" fillId="2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76" fontId="3" fillId="3" borderId="0" xfId="0" applyNumberFormat="1" applyFont="1" applyFill="1" applyAlignment="1">
      <alignment horizontal="center" vertical="center"/>
    </xf>
    <xf numFmtId="178" fontId="5" fillId="3" borderId="0" xfId="0" applyNumberFormat="1" applyFont="1" applyFill="1" applyAlignment="1">
      <alignment horizontal="center" vertical="center"/>
    </xf>
    <xf numFmtId="178" fontId="3" fillId="3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178" fontId="8" fillId="5" borderId="0" xfId="0" applyNumberFormat="1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178" fontId="10" fillId="5" borderId="0" xfId="0" applyNumberFormat="1" applyFont="1" applyFill="1" applyAlignment="1">
      <alignment horizontal="center" vertical="center"/>
    </xf>
    <xf numFmtId="178" fontId="3" fillId="5" borderId="0" xfId="0" applyNumberFormat="1" applyFont="1" applyFill="1" applyAlignment="1">
      <alignment horizontal="center" vertical="center"/>
    </xf>
    <xf numFmtId="178" fontId="6" fillId="0" borderId="0" xfId="0" applyNumberFormat="1" applyFont="1" applyFill="1" applyAlignment="1">
      <alignment horizontal="center" vertical="center"/>
    </xf>
    <xf numFmtId="178" fontId="3" fillId="2" borderId="0" xfId="0" applyNumberFormat="1" applyFont="1" applyFill="1" applyAlignment="1">
      <alignment horizontal="center" vertical="center"/>
    </xf>
    <xf numFmtId="178" fontId="2" fillId="3" borderId="0" xfId="0" applyNumberFormat="1" applyFont="1" applyFill="1" applyAlignment="1">
      <alignment horizontal="center" vertical="center"/>
    </xf>
    <xf numFmtId="177" fontId="4" fillId="5" borderId="0" xfId="0" applyNumberFormat="1" applyFont="1" applyFill="1" applyAlignment="1">
      <alignment horizontal="center" vertical="center"/>
    </xf>
    <xf numFmtId="177" fontId="2" fillId="5" borderId="0" xfId="0" applyNumberFormat="1" applyFont="1" applyFill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2" fillId="3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7" fontId="2" fillId="0" borderId="0" xfId="0" applyNumberFormat="1" applyFont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76" fontId="6" fillId="4" borderId="0" xfId="0" applyNumberFormat="1" applyFont="1" applyFill="1" applyAlignment="1">
      <alignment horizontal="center" vertical="center"/>
    </xf>
    <xf numFmtId="176" fontId="3" fillId="4" borderId="0" xfId="0" applyNumberFormat="1" applyFont="1" applyFill="1" applyAlignment="1">
      <alignment horizontal="center" vertical="center"/>
    </xf>
    <xf numFmtId="178" fontId="2" fillId="4" borderId="0" xfId="0" applyNumberFormat="1" applyFont="1" applyFill="1" applyAlignment="1">
      <alignment horizontal="center" vertical="center"/>
    </xf>
    <xf numFmtId="176" fontId="2" fillId="3" borderId="0" xfId="0" applyNumberFormat="1" applyFont="1" applyFill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4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178" fontId="2" fillId="0" borderId="0" xfId="32" applyNumberFormat="1" applyFont="1" applyFill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2" fillId="3" borderId="0" xfId="0" applyNumberFormat="1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center" vertical="center" wrapText="1"/>
    </xf>
    <xf numFmtId="178" fontId="2" fillId="2" borderId="0" xfId="0" applyNumberFormat="1" applyFont="1" applyFill="1" applyBorder="1" applyAlignment="1">
      <alignment horizontal="center" vertical="center"/>
    </xf>
    <xf numFmtId="178" fontId="3" fillId="4" borderId="0" xfId="0" applyNumberFormat="1" applyFont="1" applyFill="1" applyAlignment="1">
      <alignment horizontal="center" vertical="center"/>
    </xf>
    <xf numFmtId="177" fontId="2" fillId="4" borderId="0" xfId="0" applyNumberFormat="1" applyFont="1" applyFill="1" applyAlignment="1">
      <alignment horizontal="center" vertical="center"/>
    </xf>
    <xf numFmtId="178" fontId="11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90"/>
  <sheetViews>
    <sheetView tabSelected="1" workbookViewId="0">
      <pane ySplit="1" topLeftCell="A170" activePane="bottomLeft" state="frozen"/>
      <selection/>
      <selection pane="bottomLeft" activeCell="F182" sqref="F182"/>
    </sheetView>
  </sheetViews>
  <sheetFormatPr defaultColWidth="9" defaultRowHeight="13.5"/>
  <cols>
    <col min="1" max="1" width="9" customWidth="1"/>
    <col min="2" max="2" width="9" style="7" customWidth="1"/>
    <col min="3" max="3" width="14.0916666666667" style="7" customWidth="1"/>
    <col min="4" max="4" width="12.45" style="7" customWidth="1"/>
    <col min="5" max="5" width="9" style="7" customWidth="1"/>
    <col min="6" max="6" width="26.2666666666667" style="7" customWidth="1"/>
    <col min="7" max="7" width="26.45" style="7" customWidth="1"/>
    <col min="8" max="8" width="25.3666666666667" style="8" customWidth="1"/>
    <col min="9" max="9" width="14" style="9" customWidth="1"/>
    <col min="10" max="10" width="13.3666666666667" style="7" customWidth="1"/>
    <col min="11" max="11" width="17.2666666666667" style="10" customWidth="1"/>
    <col min="12" max="12" width="17.2666666666667" style="10" hidden="1" customWidth="1"/>
    <col min="13" max="13" width="24.725" style="8" customWidth="1"/>
    <col min="14" max="15" width="20" style="10" customWidth="1"/>
    <col min="16" max="18" width="20" style="11" customWidth="1"/>
    <col min="19" max="19" width="24" style="12" customWidth="1"/>
    <col min="20" max="20" width="12.625"/>
  </cols>
  <sheetData>
    <row r="1" s="1" customFormat="1" ht="16" customHeight="1" spans="1:42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  <c r="I1" s="15" t="s">
        <v>8</v>
      </c>
      <c r="J1" s="14" t="s">
        <v>9</v>
      </c>
      <c r="K1" s="14" t="s">
        <v>10</v>
      </c>
      <c r="L1" s="14" t="s">
        <v>11</v>
      </c>
      <c r="M1" s="15"/>
      <c r="N1" s="14" t="s">
        <v>12</v>
      </c>
      <c r="O1" s="41" t="s">
        <v>13</v>
      </c>
      <c r="P1" s="42" t="s">
        <v>14</v>
      </c>
      <c r="Q1" s="42" t="s">
        <v>15</v>
      </c>
      <c r="R1" s="42" t="s">
        <v>16</v>
      </c>
      <c r="S1" s="49" t="s">
        <v>17</v>
      </c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</row>
    <row r="2" ht="12" customHeight="1" spans="1:19">
      <c r="A2" s="16"/>
      <c r="B2" s="17"/>
      <c r="C2" s="17"/>
      <c r="D2" s="17"/>
      <c r="E2" s="17"/>
      <c r="F2" s="17"/>
      <c r="G2" s="17"/>
      <c r="H2" s="18"/>
      <c r="I2" s="18"/>
      <c r="J2" s="17"/>
      <c r="K2" s="17"/>
      <c r="L2" s="17" t="s">
        <v>18</v>
      </c>
      <c r="M2" s="18" t="s">
        <v>19</v>
      </c>
      <c r="N2" s="17"/>
      <c r="O2" s="43"/>
      <c r="P2" s="44"/>
      <c r="Q2" s="44"/>
      <c r="R2" s="44"/>
      <c r="S2" s="50"/>
    </row>
    <row r="3" spans="1:19">
      <c r="A3" s="10">
        <v>1</v>
      </c>
      <c r="B3" s="19" t="s">
        <v>20</v>
      </c>
      <c r="C3" s="20">
        <v>38749</v>
      </c>
      <c r="D3" s="20">
        <v>43678</v>
      </c>
      <c r="E3" s="10">
        <v>13.5</v>
      </c>
      <c r="F3" s="21" t="s">
        <v>21</v>
      </c>
      <c r="G3" s="22">
        <v>4262.27272727273</v>
      </c>
      <c r="H3" s="8">
        <v>5862</v>
      </c>
      <c r="I3" s="9">
        <f>200105.1-20000</f>
        <v>180105.1</v>
      </c>
      <c r="J3" s="8">
        <v>4000</v>
      </c>
      <c r="K3" s="38">
        <v>176105.1</v>
      </c>
      <c r="L3" s="11">
        <v>40060.7376</v>
      </c>
      <c r="M3" s="8">
        <v>102679.7408</v>
      </c>
      <c r="N3" s="8">
        <v>70344</v>
      </c>
      <c r="O3" s="8">
        <v>109770</v>
      </c>
      <c r="P3" s="11">
        <v>40100</v>
      </c>
      <c r="Q3" s="11">
        <v>0</v>
      </c>
      <c r="R3" s="11">
        <v>149870</v>
      </c>
      <c r="S3" s="51">
        <v>199258.8408</v>
      </c>
    </row>
    <row r="4" spans="1:19">
      <c r="A4" s="10">
        <v>2</v>
      </c>
      <c r="B4" s="19" t="s">
        <v>22</v>
      </c>
      <c r="C4" s="20">
        <v>42795</v>
      </c>
      <c r="D4" s="20">
        <v>42795</v>
      </c>
      <c r="E4" s="10">
        <v>0</v>
      </c>
      <c r="F4" s="20">
        <v>42795</v>
      </c>
      <c r="G4" s="22">
        <v>4000</v>
      </c>
      <c r="H4" s="8">
        <v>4000</v>
      </c>
      <c r="I4" s="9">
        <v>4000</v>
      </c>
      <c r="J4" s="11">
        <v>0</v>
      </c>
      <c r="K4" s="8">
        <v>4000</v>
      </c>
      <c r="L4" s="8">
        <v>0</v>
      </c>
      <c r="M4" s="8">
        <v>0</v>
      </c>
      <c r="N4" s="8">
        <v>0</v>
      </c>
      <c r="O4" s="8">
        <v>0</v>
      </c>
      <c r="P4" s="11">
        <v>0</v>
      </c>
      <c r="Q4" s="11">
        <v>0</v>
      </c>
      <c r="R4" s="11">
        <f t="shared" ref="R4:R35" si="0">O4+P4</f>
        <v>0</v>
      </c>
      <c r="S4" s="51">
        <f t="shared" ref="S4:S35" si="1">K4+M4+N4-R4</f>
        <v>4000</v>
      </c>
    </row>
    <row r="5" s="2" customFormat="1" spans="1:19">
      <c r="A5" s="10">
        <v>3</v>
      </c>
      <c r="B5" s="23" t="s">
        <v>23</v>
      </c>
      <c r="C5" s="20">
        <v>36708</v>
      </c>
      <c r="D5" s="20">
        <v>43693</v>
      </c>
      <c r="E5" s="10">
        <v>19.5</v>
      </c>
      <c r="F5" s="21" t="s">
        <v>24</v>
      </c>
      <c r="G5" s="22">
        <v>5622.36363636364</v>
      </c>
      <c r="H5" s="8">
        <v>8601.36363636364</v>
      </c>
      <c r="I5" s="8">
        <v>335932.772727273</v>
      </c>
      <c r="J5" s="11">
        <v>15500</v>
      </c>
      <c r="K5" s="11">
        <v>320432.77</v>
      </c>
      <c r="L5" s="45">
        <v>0</v>
      </c>
      <c r="M5" s="18">
        <v>0</v>
      </c>
      <c r="N5" s="11">
        <v>103216.32</v>
      </c>
      <c r="O5" s="11">
        <v>92781</v>
      </c>
      <c r="P5" s="11">
        <v>42000</v>
      </c>
      <c r="Q5" s="11">
        <v>0</v>
      </c>
      <c r="R5" s="11">
        <f t="shared" si="0"/>
        <v>134781</v>
      </c>
      <c r="S5" s="12">
        <f t="shared" si="1"/>
        <v>288868.09</v>
      </c>
    </row>
    <row r="6" s="2" customFormat="1" spans="1:19">
      <c r="A6" s="10">
        <v>4</v>
      </c>
      <c r="B6" s="23" t="s">
        <v>25</v>
      </c>
      <c r="C6" s="20">
        <v>38473</v>
      </c>
      <c r="D6" s="20">
        <v>43693</v>
      </c>
      <c r="E6" s="10">
        <v>14.5</v>
      </c>
      <c r="F6" s="21" t="s">
        <v>26</v>
      </c>
      <c r="G6" s="22">
        <v>5141.45454545455</v>
      </c>
      <c r="H6" s="8">
        <v>6777.81818181818</v>
      </c>
      <c r="I6" s="8">
        <v>256948.679545455</v>
      </c>
      <c r="J6" s="8">
        <v>12556</v>
      </c>
      <c r="K6" s="11">
        <v>244392.68</v>
      </c>
      <c r="L6" s="18">
        <v>0</v>
      </c>
      <c r="M6" s="18">
        <v>0</v>
      </c>
      <c r="N6" s="11">
        <v>81333.82</v>
      </c>
      <c r="O6" s="11">
        <v>194865</v>
      </c>
      <c r="P6" s="11">
        <v>54000</v>
      </c>
      <c r="Q6" s="11">
        <v>0</v>
      </c>
      <c r="R6" s="11">
        <f t="shared" si="0"/>
        <v>248865</v>
      </c>
      <c r="S6" s="12">
        <f t="shared" si="1"/>
        <v>76861.5</v>
      </c>
    </row>
    <row r="7" s="2" customFormat="1" spans="1:19">
      <c r="A7" s="10">
        <v>5</v>
      </c>
      <c r="B7" s="19" t="s">
        <v>27</v>
      </c>
      <c r="C7" s="20" t="s">
        <v>28</v>
      </c>
      <c r="D7" s="20">
        <v>43466</v>
      </c>
      <c r="E7" s="10">
        <v>0</v>
      </c>
      <c r="F7" s="21" t="s">
        <v>29</v>
      </c>
      <c r="G7" s="22">
        <v>5833.5</v>
      </c>
      <c r="H7" s="8">
        <v>5833.5</v>
      </c>
      <c r="I7" s="8">
        <v>201926.954545455</v>
      </c>
      <c r="J7" s="11">
        <v>24334</v>
      </c>
      <c r="K7" s="11">
        <v>177592.95</v>
      </c>
      <c r="L7" s="11">
        <v>0</v>
      </c>
      <c r="M7" s="8">
        <v>0</v>
      </c>
      <c r="N7" s="8">
        <v>0</v>
      </c>
      <c r="O7" s="8">
        <v>29032</v>
      </c>
      <c r="P7" s="11">
        <v>34444</v>
      </c>
      <c r="Q7" s="11">
        <v>0</v>
      </c>
      <c r="R7" s="11">
        <f t="shared" si="0"/>
        <v>63476</v>
      </c>
      <c r="S7" s="12">
        <f t="shared" si="1"/>
        <v>114116.95</v>
      </c>
    </row>
    <row r="8" s="2" customFormat="1" spans="1:19">
      <c r="A8" s="10">
        <v>6</v>
      </c>
      <c r="B8" s="19" t="s">
        <v>30</v>
      </c>
      <c r="C8" s="20">
        <v>36617</v>
      </c>
      <c r="D8" s="20">
        <v>43693</v>
      </c>
      <c r="E8" s="10">
        <v>19.5</v>
      </c>
      <c r="F8" s="21" t="s">
        <v>24</v>
      </c>
      <c r="G8" s="22">
        <v>7454.54545454545</v>
      </c>
      <c r="H8" s="8">
        <v>18363.6363636364</v>
      </c>
      <c r="I8" s="8">
        <v>547376.98</v>
      </c>
      <c r="J8" s="8">
        <v>500</v>
      </c>
      <c r="K8" s="11">
        <v>546876.98</v>
      </c>
      <c r="L8" s="8">
        <v>0</v>
      </c>
      <c r="M8" s="8">
        <v>0</v>
      </c>
      <c r="N8" s="11">
        <v>220363.64</v>
      </c>
      <c r="O8" s="11">
        <v>3021</v>
      </c>
      <c r="P8" s="11">
        <v>19279</v>
      </c>
      <c r="Q8" s="11">
        <v>0</v>
      </c>
      <c r="R8" s="11">
        <v>22300</v>
      </c>
      <c r="S8" s="12">
        <v>744940.62</v>
      </c>
    </row>
    <row r="9" spans="1:19">
      <c r="A9" s="10">
        <v>7</v>
      </c>
      <c r="B9" s="19" t="s">
        <v>31</v>
      </c>
      <c r="C9" s="20">
        <v>41487</v>
      </c>
      <c r="D9" s="20">
        <v>42705</v>
      </c>
      <c r="E9" s="10">
        <v>3</v>
      </c>
      <c r="F9" s="21" t="s">
        <v>32</v>
      </c>
      <c r="G9" s="22" t="s">
        <v>28</v>
      </c>
      <c r="H9" s="8" t="s">
        <v>28</v>
      </c>
      <c r="I9" s="38">
        <v>168064</v>
      </c>
      <c r="J9" s="11">
        <v>0</v>
      </c>
      <c r="K9" s="11">
        <v>168064</v>
      </c>
      <c r="L9" s="11">
        <v>0</v>
      </c>
      <c r="M9" s="8">
        <v>0</v>
      </c>
      <c r="N9" s="8">
        <v>0</v>
      </c>
      <c r="O9" s="8">
        <v>21984</v>
      </c>
      <c r="P9" s="11">
        <v>82000</v>
      </c>
      <c r="Q9" s="11">
        <v>0</v>
      </c>
      <c r="R9" s="11">
        <f t="shared" si="0"/>
        <v>103984</v>
      </c>
      <c r="S9" s="51">
        <f t="shared" si="1"/>
        <v>64080</v>
      </c>
    </row>
    <row r="10" s="3" customFormat="1" spans="1:19">
      <c r="A10" s="10">
        <v>8</v>
      </c>
      <c r="B10" s="23" t="s">
        <v>33</v>
      </c>
      <c r="C10" s="20">
        <v>36617</v>
      </c>
      <c r="D10" s="20">
        <v>43678</v>
      </c>
      <c r="E10" s="10">
        <v>19.5</v>
      </c>
      <c r="F10" s="21" t="s">
        <v>24</v>
      </c>
      <c r="G10" s="22">
        <v>4548.36</v>
      </c>
      <c r="H10" s="11">
        <v>6878.12</v>
      </c>
      <c r="I10" s="8">
        <v>350237.045454545</v>
      </c>
      <c r="J10" s="11">
        <v>4000</v>
      </c>
      <c r="K10" s="11">
        <v>346237.05</v>
      </c>
      <c r="L10" s="45">
        <v>0</v>
      </c>
      <c r="M10" s="18">
        <v>0</v>
      </c>
      <c r="N10" s="11">
        <f>12*H10</f>
        <v>82537.44</v>
      </c>
      <c r="O10" s="11">
        <v>419543</v>
      </c>
      <c r="P10" s="11">
        <v>22426.5</v>
      </c>
      <c r="Q10" s="11">
        <v>0</v>
      </c>
      <c r="R10" s="11">
        <f t="shared" si="0"/>
        <v>441969.5</v>
      </c>
      <c r="S10" s="12">
        <f t="shared" si="1"/>
        <v>-13195.01</v>
      </c>
    </row>
    <row r="11" s="3" customFormat="1" spans="1:19">
      <c r="A11" s="10">
        <v>9</v>
      </c>
      <c r="B11" s="23" t="s">
        <v>34</v>
      </c>
      <c r="C11" s="21">
        <v>36617</v>
      </c>
      <c r="D11" s="20">
        <v>43678</v>
      </c>
      <c r="E11" s="10">
        <v>19.5</v>
      </c>
      <c r="F11" s="21" t="s">
        <v>35</v>
      </c>
      <c r="G11" s="22">
        <v>3797.18181818182</v>
      </c>
      <c r="H11" s="8">
        <v>4604.90909090909</v>
      </c>
      <c r="I11" s="11">
        <v>77755.89</v>
      </c>
      <c r="J11" s="11">
        <v>1000</v>
      </c>
      <c r="K11" s="11">
        <v>76755.89</v>
      </c>
      <c r="L11" s="45">
        <v>0</v>
      </c>
      <c r="M11" s="18">
        <v>0</v>
      </c>
      <c r="N11" s="11">
        <v>55258.91</v>
      </c>
      <c r="O11" s="11">
        <v>67183</v>
      </c>
      <c r="P11" s="11">
        <v>57780</v>
      </c>
      <c r="Q11" s="11">
        <v>0</v>
      </c>
      <c r="R11" s="11">
        <f t="shared" si="0"/>
        <v>124963</v>
      </c>
      <c r="S11" s="12">
        <f t="shared" si="1"/>
        <v>7051.79999999999</v>
      </c>
    </row>
    <row r="12" s="3" customFormat="1" spans="1:19">
      <c r="A12" s="10">
        <v>10</v>
      </c>
      <c r="B12" s="23" t="s">
        <v>36</v>
      </c>
      <c r="C12" s="21">
        <v>36800</v>
      </c>
      <c r="D12" s="20">
        <v>43678</v>
      </c>
      <c r="E12" s="10">
        <v>19</v>
      </c>
      <c r="F12" s="21" t="s">
        <v>26</v>
      </c>
      <c r="G12" s="22">
        <v>3884.63636363636</v>
      </c>
      <c r="H12" s="8">
        <v>6472</v>
      </c>
      <c r="I12" s="8">
        <f>J12+K12</f>
        <v>176518.952727273</v>
      </c>
      <c r="J12" s="11">
        <v>70400</v>
      </c>
      <c r="K12" s="11">
        <v>106118.952727273</v>
      </c>
      <c r="L12" s="45">
        <v>0</v>
      </c>
      <c r="M12" s="18">
        <v>0</v>
      </c>
      <c r="N12" s="11">
        <v>77664</v>
      </c>
      <c r="O12" s="11">
        <v>5936</v>
      </c>
      <c r="P12" s="11">
        <v>19100</v>
      </c>
      <c r="Q12" s="11">
        <v>0</v>
      </c>
      <c r="R12" s="11">
        <f t="shared" si="0"/>
        <v>25036</v>
      </c>
      <c r="S12" s="12">
        <f t="shared" si="1"/>
        <v>158746.952727273</v>
      </c>
    </row>
    <row r="13" s="3" customFormat="1" spans="1:19">
      <c r="A13" s="10">
        <v>11</v>
      </c>
      <c r="B13" s="23" t="s">
        <v>37</v>
      </c>
      <c r="C13" s="20">
        <v>43160</v>
      </c>
      <c r="D13" s="20">
        <v>43678</v>
      </c>
      <c r="E13" s="10">
        <v>1.5</v>
      </c>
      <c r="F13" s="21" t="s">
        <v>38</v>
      </c>
      <c r="G13" s="22">
        <v>4548.36</v>
      </c>
      <c r="H13" s="8">
        <v>6878.12</v>
      </c>
      <c r="I13" s="8">
        <v>74491.7996181818</v>
      </c>
      <c r="J13" s="11">
        <v>0</v>
      </c>
      <c r="K13" s="8">
        <v>74491.7996181818</v>
      </c>
      <c r="L13" s="45">
        <v>0</v>
      </c>
      <c r="M13" s="18">
        <v>0</v>
      </c>
      <c r="N13" s="11">
        <v>6822.54</v>
      </c>
      <c r="O13" s="11">
        <v>0</v>
      </c>
      <c r="P13" s="11">
        <v>0</v>
      </c>
      <c r="Q13" s="11">
        <v>0</v>
      </c>
      <c r="R13" s="11">
        <f t="shared" si="0"/>
        <v>0</v>
      </c>
      <c r="S13" s="12">
        <f t="shared" si="1"/>
        <v>81314.3396181818</v>
      </c>
    </row>
    <row r="14" s="3" customFormat="1" spans="1:19">
      <c r="A14" s="10">
        <v>12</v>
      </c>
      <c r="B14" s="23" t="s">
        <v>39</v>
      </c>
      <c r="C14" s="20">
        <v>36617</v>
      </c>
      <c r="D14" s="20">
        <v>43678</v>
      </c>
      <c r="E14" s="24">
        <v>19.5</v>
      </c>
      <c r="F14" s="21" t="s">
        <v>40</v>
      </c>
      <c r="G14" s="22">
        <v>4789</v>
      </c>
      <c r="H14" s="8">
        <v>4789</v>
      </c>
      <c r="I14" s="8">
        <v>135461.704545455</v>
      </c>
      <c r="J14" s="11">
        <v>11578</v>
      </c>
      <c r="K14" s="11">
        <v>123883.7</v>
      </c>
      <c r="L14" s="45">
        <v>0</v>
      </c>
      <c r="M14" s="18">
        <v>0</v>
      </c>
      <c r="N14" s="11">
        <f>12*H14</f>
        <v>57468</v>
      </c>
      <c r="O14" s="11">
        <v>34376</v>
      </c>
      <c r="P14" s="11">
        <v>8000</v>
      </c>
      <c r="Q14" s="11">
        <v>0</v>
      </c>
      <c r="R14" s="11">
        <f t="shared" si="0"/>
        <v>42376</v>
      </c>
      <c r="S14" s="12">
        <f t="shared" si="1"/>
        <v>138975.7</v>
      </c>
    </row>
    <row r="15" spans="1:19">
      <c r="A15" s="10">
        <v>13</v>
      </c>
      <c r="B15" s="19" t="s">
        <v>41</v>
      </c>
      <c r="C15" s="20" t="s">
        <v>28</v>
      </c>
      <c r="D15" s="20">
        <v>43132</v>
      </c>
      <c r="E15" s="10">
        <v>0</v>
      </c>
      <c r="F15" s="21" t="s">
        <v>42</v>
      </c>
      <c r="G15" s="22">
        <v>7250</v>
      </c>
      <c r="H15" s="8">
        <v>16750</v>
      </c>
      <c r="I15" s="9">
        <v>298510.636363636</v>
      </c>
      <c r="J15" s="8">
        <v>5000</v>
      </c>
      <c r="K15" s="11">
        <v>293510.64</v>
      </c>
      <c r="L15" s="11">
        <v>0</v>
      </c>
      <c r="M15" s="8">
        <v>0</v>
      </c>
      <c r="N15" s="11">
        <v>0</v>
      </c>
      <c r="O15" s="11">
        <v>107142</v>
      </c>
      <c r="P15" s="11">
        <v>32000</v>
      </c>
      <c r="Q15" s="11">
        <v>0</v>
      </c>
      <c r="R15" s="11">
        <f t="shared" si="0"/>
        <v>139142</v>
      </c>
      <c r="S15" s="51">
        <f t="shared" si="1"/>
        <v>154368.64</v>
      </c>
    </row>
    <row r="16" spans="1:19">
      <c r="A16" s="10">
        <v>14</v>
      </c>
      <c r="B16" s="19" t="s">
        <v>43</v>
      </c>
      <c r="C16" s="20" t="s">
        <v>28</v>
      </c>
      <c r="D16" s="20">
        <v>43466</v>
      </c>
      <c r="E16" s="10">
        <v>0</v>
      </c>
      <c r="F16" s="21" t="s">
        <v>44</v>
      </c>
      <c r="G16" s="22">
        <v>5558</v>
      </c>
      <c r="H16" s="8">
        <v>5558</v>
      </c>
      <c r="I16" s="9">
        <v>104206.590909091</v>
      </c>
      <c r="J16" s="8">
        <v>13116</v>
      </c>
      <c r="K16" s="11">
        <v>91090.59</v>
      </c>
      <c r="L16" s="11">
        <v>0</v>
      </c>
      <c r="M16" s="8">
        <v>0</v>
      </c>
      <c r="N16" s="8">
        <v>0</v>
      </c>
      <c r="O16" s="8">
        <v>2930</v>
      </c>
      <c r="P16" s="11">
        <v>12000</v>
      </c>
      <c r="Q16" s="11">
        <v>0</v>
      </c>
      <c r="R16" s="11">
        <f t="shared" si="0"/>
        <v>14930</v>
      </c>
      <c r="S16" s="51">
        <f t="shared" si="1"/>
        <v>76160.59</v>
      </c>
    </row>
    <row r="17" spans="1:19">
      <c r="A17" s="10">
        <v>15</v>
      </c>
      <c r="B17" s="25" t="s">
        <v>45</v>
      </c>
      <c r="C17" s="20" t="s">
        <v>28</v>
      </c>
      <c r="D17" s="21">
        <v>43070</v>
      </c>
      <c r="E17" s="10">
        <v>0</v>
      </c>
      <c r="F17" s="21" t="s">
        <v>46</v>
      </c>
      <c r="G17" s="22">
        <v>11357.1428571429</v>
      </c>
      <c r="H17" s="8">
        <v>11357.1428571429</v>
      </c>
      <c r="I17" s="9">
        <v>274645</v>
      </c>
      <c r="J17" s="8">
        <v>0</v>
      </c>
      <c r="K17" s="46">
        <v>274645</v>
      </c>
      <c r="L17" s="46">
        <v>0</v>
      </c>
      <c r="M17" s="8">
        <v>0</v>
      </c>
      <c r="N17" s="8">
        <v>0</v>
      </c>
      <c r="O17" s="8">
        <v>208480</v>
      </c>
      <c r="P17" s="11">
        <v>93290</v>
      </c>
      <c r="Q17" s="11">
        <v>0</v>
      </c>
      <c r="R17" s="11">
        <f t="shared" si="0"/>
        <v>301770</v>
      </c>
      <c r="S17" s="51">
        <f t="shared" si="1"/>
        <v>-27125</v>
      </c>
    </row>
    <row r="18" spans="1:19">
      <c r="A18" s="10">
        <v>16</v>
      </c>
      <c r="B18" s="25" t="s">
        <v>47</v>
      </c>
      <c r="C18" s="20" t="s">
        <v>28</v>
      </c>
      <c r="D18" s="20">
        <v>43466</v>
      </c>
      <c r="E18" s="10" t="s">
        <v>28</v>
      </c>
      <c r="F18" s="21" t="s">
        <v>29</v>
      </c>
      <c r="G18" s="22">
        <v>5622.36363636364</v>
      </c>
      <c r="H18" s="8">
        <v>8066.45454545455</v>
      </c>
      <c r="I18" s="9">
        <v>226155.68</v>
      </c>
      <c r="J18" s="11">
        <v>19000</v>
      </c>
      <c r="K18" s="46">
        <v>207155.68</v>
      </c>
      <c r="L18" s="46">
        <v>0</v>
      </c>
      <c r="M18" s="8">
        <v>0</v>
      </c>
      <c r="N18" s="8">
        <v>0</v>
      </c>
      <c r="O18" s="8">
        <v>181154</v>
      </c>
      <c r="P18" s="11">
        <v>67600</v>
      </c>
      <c r="Q18" s="11">
        <v>0</v>
      </c>
      <c r="R18" s="11">
        <f t="shared" si="0"/>
        <v>248754</v>
      </c>
      <c r="S18" s="51">
        <f t="shared" si="1"/>
        <v>-41598.32</v>
      </c>
    </row>
    <row r="19" s="3" customFormat="1" spans="1:19">
      <c r="A19" s="10">
        <v>17</v>
      </c>
      <c r="B19" s="23" t="s">
        <v>48</v>
      </c>
      <c r="C19" s="20">
        <v>36617</v>
      </c>
      <c r="D19" s="20">
        <v>43678</v>
      </c>
      <c r="E19" s="10">
        <v>19.5</v>
      </c>
      <c r="F19" s="21" t="s">
        <v>24</v>
      </c>
      <c r="G19" s="22">
        <v>4548.36</v>
      </c>
      <c r="H19" s="8">
        <v>6878.12</v>
      </c>
      <c r="I19" s="8">
        <v>468729.070909091</v>
      </c>
      <c r="J19" s="8">
        <v>20500</v>
      </c>
      <c r="K19" s="11">
        <v>448229.07</v>
      </c>
      <c r="L19" s="45">
        <v>0</v>
      </c>
      <c r="M19" s="18">
        <v>0</v>
      </c>
      <c r="N19" s="11">
        <v>82537.44</v>
      </c>
      <c r="O19" s="11">
        <v>9483</v>
      </c>
      <c r="P19" s="11">
        <v>43769</v>
      </c>
      <c r="Q19" s="11">
        <v>0</v>
      </c>
      <c r="R19" s="11">
        <f t="shared" si="0"/>
        <v>53252</v>
      </c>
      <c r="S19" s="12">
        <f t="shared" si="1"/>
        <v>477514.51</v>
      </c>
    </row>
    <row r="20" s="4" customFormat="1" spans="1:19">
      <c r="A20" s="26">
        <v>18</v>
      </c>
      <c r="B20" s="26" t="s">
        <v>49</v>
      </c>
      <c r="C20" s="27" t="s">
        <v>50</v>
      </c>
      <c r="D20" s="28">
        <v>40878</v>
      </c>
      <c r="E20" s="26">
        <v>11.5</v>
      </c>
      <c r="F20" s="28" t="s">
        <v>51</v>
      </c>
      <c r="G20" s="29" t="s">
        <v>28</v>
      </c>
      <c r="H20" s="30" t="s">
        <v>28</v>
      </c>
      <c r="I20" s="30">
        <v>18346</v>
      </c>
      <c r="J20" s="30">
        <v>0</v>
      </c>
      <c r="K20" s="47">
        <v>18346</v>
      </c>
      <c r="L20" s="47">
        <v>0</v>
      </c>
      <c r="M20" s="30">
        <v>0</v>
      </c>
      <c r="N20" s="30">
        <v>0</v>
      </c>
      <c r="O20" s="30">
        <v>0</v>
      </c>
      <c r="P20" s="47">
        <v>0</v>
      </c>
      <c r="Q20" s="47">
        <v>0</v>
      </c>
      <c r="R20" s="47">
        <f t="shared" si="0"/>
        <v>0</v>
      </c>
      <c r="S20" s="52">
        <v>0</v>
      </c>
    </row>
    <row r="21" spans="1:19">
      <c r="A21" s="10">
        <v>19</v>
      </c>
      <c r="B21" s="10" t="s">
        <v>52</v>
      </c>
      <c r="C21" s="20" t="s">
        <v>28</v>
      </c>
      <c r="D21" s="20">
        <v>42856</v>
      </c>
      <c r="E21" s="10" t="s">
        <v>28</v>
      </c>
      <c r="F21" s="21" t="s">
        <v>53</v>
      </c>
      <c r="G21" s="22">
        <v>3915.2</v>
      </c>
      <c r="H21" s="8">
        <v>3915.2</v>
      </c>
      <c r="I21" s="38">
        <v>83859</v>
      </c>
      <c r="J21" s="8">
        <v>20000</v>
      </c>
      <c r="K21" s="11">
        <v>63859</v>
      </c>
      <c r="L21" s="11">
        <v>0</v>
      </c>
      <c r="M21" s="8">
        <v>0</v>
      </c>
      <c r="N21" s="8">
        <v>0</v>
      </c>
      <c r="O21" s="8">
        <v>0</v>
      </c>
      <c r="P21" s="11">
        <v>32000</v>
      </c>
      <c r="Q21" s="11">
        <v>0</v>
      </c>
      <c r="R21" s="11">
        <f t="shared" si="0"/>
        <v>32000</v>
      </c>
      <c r="S21" s="51">
        <f t="shared" si="1"/>
        <v>31859</v>
      </c>
    </row>
    <row r="22" spans="1:19">
      <c r="A22" s="10">
        <v>20</v>
      </c>
      <c r="B22" s="10" t="s">
        <v>54</v>
      </c>
      <c r="C22" s="21">
        <v>36617</v>
      </c>
      <c r="D22" s="20">
        <v>43466</v>
      </c>
      <c r="E22" s="10">
        <v>19</v>
      </c>
      <c r="F22" s="21" t="s">
        <v>44</v>
      </c>
      <c r="G22" s="22">
        <v>6056</v>
      </c>
      <c r="H22" s="8">
        <v>6056</v>
      </c>
      <c r="I22" s="9">
        <v>129609.454545455</v>
      </c>
      <c r="J22" s="8">
        <v>18112</v>
      </c>
      <c r="K22" s="11">
        <v>111497.45</v>
      </c>
      <c r="L22" s="11">
        <v>0</v>
      </c>
      <c r="M22" s="8">
        <v>0</v>
      </c>
      <c r="N22" s="8">
        <v>0</v>
      </c>
      <c r="O22" s="8">
        <v>718</v>
      </c>
      <c r="P22" s="11">
        <v>27569</v>
      </c>
      <c r="Q22" s="11">
        <v>0</v>
      </c>
      <c r="R22" s="11">
        <f t="shared" si="0"/>
        <v>28287</v>
      </c>
      <c r="S22" s="51">
        <f t="shared" si="1"/>
        <v>83210.45</v>
      </c>
    </row>
    <row r="23" ht="24" spans="1:19">
      <c r="A23" s="10">
        <v>21</v>
      </c>
      <c r="B23" s="10" t="s">
        <v>55</v>
      </c>
      <c r="C23" s="20">
        <v>42125</v>
      </c>
      <c r="D23" s="20">
        <v>43466</v>
      </c>
      <c r="E23" s="10">
        <v>4</v>
      </c>
      <c r="F23" s="31" t="s">
        <v>56</v>
      </c>
      <c r="G23" s="22">
        <v>5594</v>
      </c>
      <c r="H23" s="8">
        <v>5594</v>
      </c>
      <c r="I23" s="9">
        <v>117830.136363636</v>
      </c>
      <c r="J23" s="8">
        <v>24782</v>
      </c>
      <c r="K23" s="11">
        <v>93048.14</v>
      </c>
      <c r="L23" s="11">
        <v>0</v>
      </c>
      <c r="M23" s="8">
        <v>0</v>
      </c>
      <c r="N23" s="8">
        <v>0</v>
      </c>
      <c r="O23" s="8">
        <v>17172</v>
      </c>
      <c r="P23" s="11">
        <v>12000</v>
      </c>
      <c r="Q23" s="11">
        <v>0</v>
      </c>
      <c r="R23" s="11">
        <f t="shared" si="0"/>
        <v>29172</v>
      </c>
      <c r="S23" s="51">
        <f t="shared" si="1"/>
        <v>63876.14</v>
      </c>
    </row>
    <row r="24" spans="1:19">
      <c r="A24" s="10">
        <v>22</v>
      </c>
      <c r="B24" s="10" t="s">
        <v>57</v>
      </c>
      <c r="C24" s="21">
        <v>42125</v>
      </c>
      <c r="D24" s="20">
        <v>43466</v>
      </c>
      <c r="E24" s="10">
        <v>4</v>
      </c>
      <c r="F24" s="21" t="s">
        <v>44</v>
      </c>
      <c r="G24" s="22">
        <v>9237</v>
      </c>
      <c r="H24" s="8">
        <v>9237</v>
      </c>
      <c r="I24" s="9">
        <v>207835.909090909</v>
      </c>
      <c r="J24" s="11">
        <v>29711</v>
      </c>
      <c r="K24" s="11">
        <v>178124.91</v>
      </c>
      <c r="L24" s="11">
        <v>0</v>
      </c>
      <c r="M24" s="8">
        <v>0</v>
      </c>
      <c r="N24" s="8">
        <v>0</v>
      </c>
      <c r="O24" s="8">
        <v>149843</v>
      </c>
      <c r="P24" s="11">
        <v>16000</v>
      </c>
      <c r="Q24" s="11">
        <v>0</v>
      </c>
      <c r="R24" s="11">
        <f t="shared" si="0"/>
        <v>165843</v>
      </c>
      <c r="S24" s="51">
        <f t="shared" si="1"/>
        <v>12281.91</v>
      </c>
    </row>
    <row r="25" s="3" customFormat="1" ht="24" spans="1:19">
      <c r="A25" s="10">
        <v>23</v>
      </c>
      <c r="B25" s="17" t="s">
        <v>58</v>
      </c>
      <c r="C25" s="21">
        <v>39965</v>
      </c>
      <c r="D25" s="20">
        <v>43678</v>
      </c>
      <c r="E25" s="10">
        <v>10.5</v>
      </c>
      <c r="F25" s="31" t="s">
        <v>59</v>
      </c>
      <c r="G25" s="22">
        <v>5398.66666666667</v>
      </c>
      <c r="H25" s="8">
        <v>5398.66666666667</v>
      </c>
      <c r="I25" s="8">
        <v>156046.523181818</v>
      </c>
      <c r="J25" s="8">
        <v>19196</v>
      </c>
      <c r="K25" s="11">
        <v>136850.523181818</v>
      </c>
      <c r="L25" s="45">
        <v>0</v>
      </c>
      <c r="M25" s="18">
        <v>0</v>
      </c>
      <c r="N25" s="11">
        <v>56686.04</v>
      </c>
      <c r="O25" s="11">
        <v>706</v>
      </c>
      <c r="P25" s="11">
        <v>10000</v>
      </c>
      <c r="Q25" s="11">
        <v>0</v>
      </c>
      <c r="R25" s="11">
        <f t="shared" si="0"/>
        <v>10706</v>
      </c>
      <c r="S25" s="12">
        <f t="shared" si="1"/>
        <v>182830.563181818</v>
      </c>
    </row>
    <row r="26" ht="36" spans="1:19">
      <c r="A26" s="10">
        <v>24</v>
      </c>
      <c r="B26" s="10" t="s">
        <v>60</v>
      </c>
      <c r="C26" s="21">
        <v>42552</v>
      </c>
      <c r="D26" s="21">
        <v>43435</v>
      </c>
      <c r="E26" s="10">
        <v>2</v>
      </c>
      <c r="F26" s="31" t="s">
        <v>61</v>
      </c>
      <c r="G26" s="22">
        <v>6037</v>
      </c>
      <c r="H26" s="8">
        <v>6037</v>
      </c>
      <c r="I26" s="9">
        <v>120474.64</v>
      </c>
      <c r="J26" s="8">
        <v>23111</v>
      </c>
      <c r="K26" s="11">
        <v>97363.64</v>
      </c>
      <c r="L26" s="11">
        <v>0</v>
      </c>
      <c r="M26" s="8">
        <v>0</v>
      </c>
      <c r="N26" s="8">
        <v>0</v>
      </c>
      <c r="O26" s="8">
        <v>0</v>
      </c>
      <c r="P26" s="11">
        <v>10000</v>
      </c>
      <c r="Q26" s="11">
        <v>0</v>
      </c>
      <c r="R26" s="11">
        <f t="shared" si="0"/>
        <v>10000</v>
      </c>
      <c r="S26" s="51">
        <f t="shared" si="1"/>
        <v>87363.64</v>
      </c>
    </row>
    <row r="27" s="3" customFormat="1" spans="1:19">
      <c r="A27" s="10">
        <v>25</v>
      </c>
      <c r="B27" s="32" t="s">
        <v>62</v>
      </c>
      <c r="C27" s="21" t="s">
        <v>28</v>
      </c>
      <c r="D27" s="21">
        <v>43009</v>
      </c>
      <c r="E27" s="10" t="s">
        <v>28</v>
      </c>
      <c r="F27" s="21" t="s">
        <v>63</v>
      </c>
      <c r="G27" s="22">
        <v>6815.28571428571</v>
      </c>
      <c r="H27" s="8">
        <v>6815.28571428571</v>
      </c>
      <c r="I27" s="11">
        <f>87184-110</f>
        <v>87074</v>
      </c>
      <c r="J27" s="11">
        <v>21771</v>
      </c>
      <c r="K27" s="46">
        <f>I27-J27</f>
        <v>65303</v>
      </c>
      <c r="L27" s="46">
        <v>0</v>
      </c>
      <c r="M27" s="8">
        <v>0</v>
      </c>
      <c r="N27" s="8">
        <v>0</v>
      </c>
      <c r="O27" s="8">
        <f>72110-72110</f>
        <v>0</v>
      </c>
      <c r="P27" s="11">
        <v>5000</v>
      </c>
      <c r="Q27" s="11">
        <v>0</v>
      </c>
      <c r="R27" s="11">
        <f t="shared" si="0"/>
        <v>5000</v>
      </c>
      <c r="S27" s="12">
        <f t="shared" si="1"/>
        <v>60303</v>
      </c>
    </row>
    <row r="28" ht="24" spans="1:19">
      <c r="A28" s="10">
        <v>26</v>
      </c>
      <c r="B28" s="32" t="s">
        <v>64</v>
      </c>
      <c r="C28" s="20">
        <v>43374</v>
      </c>
      <c r="D28" s="20">
        <v>43678</v>
      </c>
      <c r="E28" s="10">
        <v>1</v>
      </c>
      <c r="F28" s="31" t="s">
        <v>65</v>
      </c>
      <c r="G28" s="22">
        <v>4548.36</v>
      </c>
      <c r="H28" s="8">
        <v>6878.12</v>
      </c>
      <c r="I28" s="9">
        <v>149596.713636364</v>
      </c>
      <c r="J28" s="8">
        <v>5000</v>
      </c>
      <c r="K28" s="46">
        <v>144596.71</v>
      </c>
      <c r="L28" s="46">
        <v>4237.1934</v>
      </c>
      <c r="M28" s="8">
        <v>10860.3572</v>
      </c>
      <c r="N28" s="38">
        <v>6878.12</v>
      </c>
      <c r="O28" s="11">
        <v>0</v>
      </c>
      <c r="P28" s="11">
        <v>163328</v>
      </c>
      <c r="Q28" s="11">
        <v>0</v>
      </c>
      <c r="R28" s="11">
        <f t="shared" si="0"/>
        <v>163328</v>
      </c>
      <c r="S28" s="51">
        <f t="shared" si="1"/>
        <v>-992.812800000014</v>
      </c>
    </row>
    <row r="29" spans="1:19">
      <c r="A29" s="10">
        <v>27</v>
      </c>
      <c r="B29" s="10" t="s">
        <v>66</v>
      </c>
      <c r="C29" s="21" t="s">
        <v>67</v>
      </c>
      <c r="D29" s="20">
        <v>43132</v>
      </c>
      <c r="E29" s="10" t="s">
        <v>28</v>
      </c>
      <c r="F29" s="21" t="s">
        <v>68</v>
      </c>
      <c r="G29" s="22">
        <v>6000</v>
      </c>
      <c r="H29" s="8">
        <v>6000</v>
      </c>
      <c r="I29" s="11">
        <v>105003</v>
      </c>
      <c r="J29" s="11">
        <v>0</v>
      </c>
      <c r="K29" s="11">
        <v>105003</v>
      </c>
      <c r="L29" s="11">
        <v>0</v>
      </c>
      <c r="M29" s="8">
        <v>0</v>
      </c>
      <c r="N29" s="8">
        <v>0</v>
      </c>
      <c r="O29" s="8">
        <v>69768</v>
      </c>
      <c r="P29" s="11">
        <v>29000</v>
      </c>
      <c r="Q29" s="11">
        <v>0</v>
      </c>
      <c r="R29" s="11">
        <f t="shared" si="0"/>
        <v>98768</v>
      </c>
      <c r="S29" s="51">
        <f t="shared" si="1"/>
        <v>6235</v>
      </c>
    </row>
    <row r="30" spans="1:19">
      <c r="A30" s="10">
        <v>28</v>
      </c>
      <c r="B30" s="10" t="s">
        <v>69</v>
      </c>
      <c r="C30" s="21">
        <v>37834</v>
      </c>
      <c r="D30" s="20">
        <v>43678</v>
      </c>
      <c r="E30" s="10">
        <v>16</v>
      </c>
      <c r="F30" s="21" t="s">
        <v>40</v>
      </c>
      <c r="G30" s="22">
        <v>5624</v>
      </c>
      <c r="H30" s="8">
        <v>5624</v>
      </c>
      <c r="I30" s="9">
        <v>178080.727272727</v>
      </c>
      <c r="J30" s="8">
        <v>21872</v>
      </c>
      <c r="K30" s="38">
        <v>156208.73</v>
      </c>
      <c r="L30" s="11">
        <v>40060.7376</v>
      </c>
      <c r="M30" s="8">
        <v>102679.7408</v>
      </c>
      <c r="N30" s="11">
        <v>67488</v>
      </c>
      <c r="O30" s="11">
        <v>0</v>
      </c>
      <c r="P30" s="11">
        <v>10000</v>
      </c>
      <c r="Q30" s="11">
        <v>0</v>
      </c>
      <c r="R30" s="11">
        <f t="shared" si="0"/>
        <v>10000</v>
      </c>
      <c r="S30" s="51">
        <f t="shared" si="1"/>
        <v>316376.4708</v>
      </c>
    </row>
    <row r="31" spans="1:19">
      <c r="A31" s="10">
        <v>29</v>
      </c>
      <c r="B31" s="32" t="s">
        <v>70</v>
      </c>
      <c r="C31" s="21">
        <v>37834</v>
      </c>
      <c r="D31" s="20">
        <v>42917</v>
      </c>
      <c r="E31" s="10">
        <v>14</v>
      </c>
      <c r="F31" s="21" t="s">
        <v>71</v>
      </c>
      <c r="G31" s="22">
        <v>2974.5</v>
      </c>
      <c r="H31" s="8">
        <v>3543.66666666667</v>
      </c>
      <c r="I31" s="46">
        <v>69372</v>
      </c>
      <c r="J31" s="8">
        <v>0</v>
      </c>
      <c r="K31" s="46">
        <v>69372</v>
      </c>
      <c r="L31" s="46">
        <v>0</v>
      </c>
      <c r="M31" s="8">
        <v>0</v>
      </c>
      <c r="N31" s="8">
        <v>0</v>
      </c>
      <c r="O31" s="8">
        <v>73056</v>
      </c>
      <c r="P31" s="11">
        <v>10000</v>
      </c>
      <c r="Q31" s="11">
        <v>0</v>
      </c>
      <c r="R31" s="11">
        <f t="shared" si="0"/>
        <v>83056</v>
      </c>
      <c r="S31" s="51">
        <f t="shared" si="1"/>
        <v>-13684</v>
      </c>
    </row>
    <row r="32" spans="1:19">
      <c r="A32" s="10">
        <v>30</v>
      </c>
      <c r="B32" s="10" t="s">
        <v>72</v>
      </c>
      <c r="C32" s="21" t="s">
        <v>73</v>
      </c>
      <c r="D32" s="20">
        <v>42887</v>
      </c>
      <c r="E32" s="10">
        <v>2</v>
      </c>
      <c r="F32" s="21" t="s">
        <v>74</v>
      </c>
      <c r="G32" s="22">
        <v>5000</v>
      </c>
      <c r="H32" s="8">
        <v>5600</v>
      </c>
      <c r="I32" s="11">
        <v>25000</v>
      </c>
      <c r="J32" s="8">
        <v>0</v>
      </c>
      <c r="K32" s="11">
        <v>25000</v>
      </c>
      <c r="L32" s="11">
        <v>0</v>
      </c>
      <c r="M32" s="8">
        <v>0</v>
      </c>
      <c r="N32" s="8">
        <v>0</v>
      </c>
      <c r="O32" s="8">
        <v>0</v>
      </c>
      <c r="P32" s="11">
        <v>0</v>
      </c>
      <c r="Q32" s="11">
        <v>0</v>
      </c>
      <c r="R32" s="11">
        <f t="shared" si="0"/>
        <v>0</v>
      </c>
      <c r="S32" s="51">
        <f t="shared" si="1"/>
        <v>25000</v>
      </c>
    </row>
    <row r="33" spans="1:19">
      <c r="A33" s="10">
        <v>31</v>
      </c>
      <c r="B33" s="10" t="s">
        <v>75</v>
      </c>
      <c r="C33" s="21" t="s">
        <v>76</v>
      </c>
      <c r="D33" s="20" t="s">
        <v>77</v>
      </c>
      <c r="E33" s="10" t="s">
        <v>28</v>
      </c>
      <c r="F33" s="21" t="s">
        <v>78</v>
      </c>
      <c r="G33" s="22">
        <v>4500</v>
      </c>
      <c r="H33" s="8">
        <v>4500</v>
      </c>
      <c r="I33" s="9">
        <v>62508</v>
      </c>
      <c r="J33" s="11">
        <v>0</v>
      </c>
      <c r="K33" s="11">
        <v>62508</v>
      </c>
      <c r="L33" s="11">
        <v>0</v>
      </c>
      <c r="M33" s="8">
        <v>0</v>
      </c>
      <c r="N33" s="8">
        <v>0</v>
      </c>
      <c r="O33" s="8">
        <v>0</v>
      </c>
      <c r="P33" s="11">
        <v>3000</v>
      </c>
      <c r="Q33" s="11">
        <v>0</v>
      </c>
      <c r="R33" s="11">
        <f t="shared" si="0"/>
        <v>3000</v>
      </c>
      <c r="S33" s="51">
        <f t="shared" si="1"/>
        <v>59508</v>
      </c>
    </row>
    <row r="34" spans="1:19">
      <c r="A34" s="10">
        <v>32</v>
      </c>
      <c r="B34" s="10" t="s">
        <v>79</v>
      </c>
      <c r="C34" s="21" t="s">
        <v>80</v>
      </c>
      <c r="D34" s="20">
        <v>43678</v>
      </c>
      <c r="E34" s="10">
        <v>10.5</v>
      </c>
      <c r="F34" s="21" t="s">
        <v>26</v>
      </c>
      <c r="G34" s="22">
        <v>6326.90909090909</v>
      </c>
      <c r="H34" s="8">
        <v>10396.8181818182</v>
      </c>
      <c r="I34" s="9">
        <f>281604.46-35755</f>
        <v>245849.46</v>
      </c>
      <c r="J34" s="11">
        <v>65404</v>
      </c>
      <c r="K34" s="11">
        <f>I34-J34</f>
        <v>180445.46</v>
      </c>
      <c r="L34" s="11">
        <v>40060.7376</v>
      </c>
      <c r="M34" s="8">
        <v>102679.7408</v>
      </c>
      <c r="N34" s="11">
        <v>109166.61</v>
      </c>
      <c r="O34" s="11">
        <v>0</v>
      </c>
      <c r="P34" s="11">
        <v>32253</v>
      </c>
      <c r="Q34" s="11">
        <v>0</v>
      </c>
      <c r="R34" s="11">
        <f t="shared" si="0"/>
        <v>32253</v>
      </c>
      <c r="S34" s="51">
        <f t="shared" si="1"/>
        <v>360038.8108</v>
      </c>
    </row>
    <row r="35" spans="1:19">
      <c r="A35" s="10">
        <v>33</v>
      </c>
      <c r="B35" s="7" t="s">
        <v>81</v>
      </c>
      <c r="C35" s="21" t="s">
        <v>82</v>
      </c>
      <c r="D35" s="20">
        <v>43678</v>
      </c>
      <c r="E35" s="10">
        <v>10</v>
      </c>
      <c r="F35" s="21" t="s">
        <v>83</v>
      </c>
      <c r="G35" s="22">
        <v>3000</v>
      </c>
      <c r="H35" s="8">
        <v>3000</v>
      </c>
      <c r="I35" s="9">
        <v>152569.36</v>
      </c>
      <c r="J35" s="8">
        <v>55114</v>
      </c>
      <c r="K35" s="38">
        <v>97455.36</v>
      </c>
      <c r="L35" s="8">
        <v>40060.7376</v>
      </c>
      <c r="M35" s="8">
        <v>102679.7408</v>
      </c>
      <c r="N35" s="11">
        <v>30000</v>
      </c>
      <c r="O35" s="11">
        <v>0</v>
      </c>
      <c r="P35" s="11">
        <v>43050</v>
      </c>
      <c r="Q35" s="11">
        <v>0</v>
      </c>
      <c r="R35" s="11">
        <f t="shared" si="0"/>
        <v>43050</v>
      </c>
      <c r="S35" s="51">
        <f t="shared" si="1"/>
        <v>187085.1008</v>
      </c>
    </row>
    <row r="36" spans="1:19">
      <c r="A36" s="10">
        <v>34</v>
      </c>
      <c r="B36" s="10" t="s">
        <v>84</v>
      </c>
      <c r="C36" s="21" t="s">
        <v>85</v>
      </c>
      <c r="D36" s="20">
        <v>42948</v>
      </c>
      <c r="E36" s="10">
        <v>7</v>
      </c>
      <c r="F36" s="21" t="s">
        <v>86</v>
      </c>
      <c r="G36" s="22">
        <v>4066</v>
      </c>
      <c r="H36" s="8">
        <v>4066</v>
      </c>
      <c r="I36" s="9">
        <v>73074</v>
      </c>
      <c r="J36" s="11">
        <v>14494</v>
      </c>
      <c r="K36" s="11">
        <v>58580</v>
      </c>
      <c r="L36" s="11">
        <v>0</v>
      </c>
      <c r="M36" s="8">
        <v>0</v>
      </c>
      <c r="N36" s="8">
        <v>0</v>
      </c>
      <c r="O36" s="8">
        <v>7150</v>
      </c>
      <c r="P36" s="11">
        <v>40150</v>
      </c>
      <c r="Q36" s="11">
        <v>3520</v>
      </c>
      <c r="R36" s="11">
        <v>50820</v>
      </c>
      <c r="S36" s="51">
        <v>7760</v>
      </c>
    </row>
    <row r="37" ht="36" spans="1:19">
      <c r="A37" s="10">
        <v>35</v>
      </c>
      <c r="B37" s="10" t="s">
        <v>87</v>
      </c>
      <c r="C37" s="21" t="s">
        <v>88</v>
      </c>
      <c r="D37" s="20">
        <v>43678</v>
      </c>
      <c r="E37" s="10">
        <v>10.5</v>
      </c>
      <c r="F37" s="31" t="s">
        <v>89</v>
      </c>
      <c r="G37" s="22">
        <v>6901</v>
      </c>
      <c r="H37" s="8">
        <v>6901</v>
      </c>
      <c r="I37" s="9">
        <v>190084.61</v>
      </c>
      <c r="J37" s="11">
        <v>18802</v>
      </c>
      <c r="K37" s="11">
        <v>171282.61</v>
      </c>
      <c r="L37" s="11">
        <v>40060.7376</v>
      </c>
      <c r="M37" s="8">
        <v>102679.7408</v>
      </c>
      <c r="N37" s="11">
        <v>72460.5</v>
      </c>
      <c r="O37" s="11">
        <v>34621</v>
      </c>
      <c r="P37" s="11">
        <v>31577</v>
      </c>
      <c r="Q37" s="11">
        <v>0</v>
      </c>
      <c r="R37" s="11">
        <f t="shared" ref="R37:R57" si="2">O37+P37</f>
        <v>66198</v>
      </c>
      <c r="S37" s="51">
        <f t="shared" ref="S37:S57" si="3">K37+M37+N37-R37</f>
        <v>280224.8508</v>
      </c>
    </row>
    <row r="38" spans="1:19">
      <c r="A38" s="10">
        <v>36</v>
      </c>
      <c r="B38" s="10" t="s">
        <v>90</v>
      </c>
      <c r="C38" s="21" t="s">
        <v>91</v>
      </c>
      <c r="D38" s="20">
        <v>43678</v>
      </c>
      <c r="E38" s="10">
        <v>7.5</v>
      </c>
      <c r="F38" s="21" t="s">
        <v>92</v>
      </c>
      <c r="G38" s="22">
        <v>4000</v>
      </c>
      <c r="H38" s="8">
        <v>8500</v>
      </c>
      <c r="I38" s="9">
        <v>104909.090909091</v>
      </c>
      <c r="J38" s="8">
        <v>1000</v>
      </c>
      <c r="K38" s="8">
        <v>103909.090909091</v>
      </c>
      <c r="L38" s="8">
        <v>33897.5472</v>
      </c>
      <c r="M38" s="8">
        <v>86882.8576</v>
      </c>
      <c r="N38" s="11">
        <v>63750</v>
      </c>
      <c r="O38" s="11">
        <v>162170</v>
      </c>
      <c r="P38" s="11">
        <v>20404</v>
      </c>
      <c r="Q38" s="11">
        <v>0</v>
      </c>
      <c r="R38" s="11">
        <f t="shared" si="2"/>
        <v>182574</v>
      </c>
      <c r="S38" s="51">
        <f t="shared" si="3"/>
        <v>71967.948509091</v>
      </c>
    </row>
    <row r="39" spans="1:19">
      <c r="A39" s="10">
        <v>37</v>
      </c>
      <c r="B39" s="10" t="s">
        <v>93</v>
      </c>
      <c r="C39" s="21" t="s">
        <v>91</v>
      </c>
      <c r="D39" s="20">
        <v>42856</v>
      </c>
      <c r="E39" s="10">
        <v>5</v>
      </c>
      <c r="F39" s="21" t="s">
        <v>94</v>
      </c>
      <c r="G39" s="22">
        <v>4000</v>
      </c>
      <c r="H39" s="8">
        <v>4000</v>
      </c>
      <c r="I39" s="38">
        <v>83064</v>
      </c>
      <c r="J39" s="11">
        <v>10000</v>
      </c>
      <c r="K39" s="11">
        <v>73064</v>
      </c>
      <c r="L39" s="11">
        <v>0</v>
      </c>
      <c r="M39" s="8">
        <v>0</v>
      </c>
      <c r="N39" s="8">
        <v>0</v>
      </c>
      <c r="O39" s="8">
        <v>0</v>
      </c>
      <c r="P39" s="11">
        <v>41500</v>
      </c>
      <c r="Q39" s="11">
        <v>0</v>
      </c>
      <c r="R39" s="11">
        <f t="shared" si="2"/>
        <v>41500</v>
      </c>
      <c r="S39" s="51">
        <f t="shared" si="3"/>
        <v>31564</v>
      </c>
    </row>
    <row r="40" spans="1:19">
      <c r="A40" s="10">
        <v>38</v>
      </c>
      <c r="B40" s="10" t="s">
        <v>95</v>
      </c>
      <c r="C40" s="21">
        <v>38749</v>
      </c>
      <c r="D40" s="20">
        <v>43678</v>
      </c>
      <c r="E40" s="10">
        <v>13.5</v>
      </c>
      <c r="F40" s="21" t="s">
        <v>26</v>
      </c>
      <c r="G40" s="22">
        <v>3832.18181818182</v>
      </c>
      <c r="H40" s="8">
        <v>4442.63636363636</v>
      </c>
      <c r="I40" s="9">
        <v>175381.8</v>
      </c>
      <c r="J40" s="8">
        <v>1000</v>
      </c>
      <c r="K40" s="11">
        <v>174381.8</v>
      </c>
      <c r="L40" s="11">
        <v>40060.7376</v>
      </c>
      <c r="M40" s="8">
        <v>102679.7408</v>
      </c>
      <c r="N40" s="11">
        <v>53311.64</v>
      </c>
      <c r="O40" s="11">
        <v>111478</v>
      </c>
      <c r="P40" s="11">
        <v>14000</v>
      </c>
      <c r="Q40" s="11">
        <v>0</v>
      </c>
      <c r="R40" s="11">
        <f t="shared" si="2"/>
        <v>125478</v>
      </c>
      <c r="S40" s="51">
        <f t="shared" si="3"/>
        <v>204895.1808</v>
      </c>
    </row>
    <row r="41" spans="1:19">
      <c r="A41" s="10">
        <v>39</v>
      </c>
      <c r="B41" s="10" t="s">
        <v>96</v>
      </c>
      <c r="C41" s="21">
        <v>38749</v>
      </c>
      <c r="D41" s="20">
        <v>43466</v>
      </c>
      <c r="E41" s="10">
        <v>13</v>
      </c>
      <c r="F41" s="21" t="s">
        <v>44</v>
      </c>
      <c r="G41" s="22">
        <v>5737.5</v>
      </c>
      <c r="H41" s="8">
        <v>5737.5</v>
      </c>
      <c r="I41" s="9">
        <v>111213.772727273</v>
      </c>
      <c r="J41" s="8">
        <v>15475</v>
      </c>
      <c r="K41" s="11">
        <v>95738.77</v>
      </c>
      <c r="L41" s="11">
        <v>0</v>
      </c>
      <c r="M41" s="8">
        <v>0</v>
      </c>
      <c r="N41" s="8">
        <v>0</v>
      </c>
      <c r="O41" s="8">
        <v>0</v>
      </c>
      <c r="P41" s="11">
        <v>10000</v>
      </c>
      <c r="Q41" s="11">
        <v>0</v>
      </c>
      <c r="R41" s="11">
        <f t="shared" si="2"/>
        <v>10000</v>
      </c>
      <c r="S41" s="51">
        <f t="shared" si="3"/>
        <v>85738.77</v>
      </c>
    </row>
    <row r="42" spans="1:19">
      <c r="A42" s="10">
        <v>40</v>
      </c>
      <c r="B42" s="10" t="s">
        <v>97</v>
      </c>
      <c r="C42" s="21">
        <v>38749</v>
      </c>
      <c r="D42" s="20">
        <v>42491</v>
      </c>
      <c r="E42" s="10">
        <v>10.5</v>
      </c>
      <c r="F42" s="21" t="s">
        <v>98</v>
      </c>
      <c r="G42" s="22" t="s">
        <v>28</v>
      </c>
      <c r="H42" s="8" t="s">
        <v>28</v>
      </c>
      <c r="I42" s="9">
        <v>128878</v>
      </c>
      <c r="J42" s="8">
        <v>1698</v>
      </c>
      <c r="K42" s="11">
        <v>127180</v>
      </c>
      <c r="L42" s="11">
        <v>0</v>
      </c>
      <c r="M42" s="8">
        <v>0</v>
      </c>
      <c r="N42" s="8">
        <v>0</v>
      </c>
      <c r="O42" s="8">
        <v>0</v>
      </c>
      <c r="P42" s="11">
        <v>20000</v>
      </c>
      <c r="Q42" s="11">
        <v>0</v>
      </c>
      <c r="R42" s="11">
        <f t="shared" si="2"/>
        <v>20000</v>
      </c>
      <c r="S42" s="51">
        <f t="shared" si="3"/>
        <v>107180</v>
      </c>
    </row>
    <row r="43" spans="1:19">
      <c r="A43" s="10">
        <v>41</v>
      </c>
      <c r="B43" s="10" t="s">
        <v>99</v>
      </c>
      <c r="C43" s="21">
        <v>38749</v>
      </c>
      <c r="D43" s="20" t="s">
        <v>100</v>
      </c>
      <c r="E43" s="10" t="s">
        <v>28</v>
      </c>
      <c r="F43" s="20" t="s">
        <v>28</v>
      </c>
      <c r="G43" s="22" t="s">
        <v>28</v>
      </c>
      <c r="H43" s="8" t="s">
        <v>28</v>
      </c>
      <c r="I43" s="9">
        <v>227089</v>
      </c>
      <c r="J43" s="8">
        <v>0</v>
      </c>
      <c r="K43" s="38">
        <v>227089</v>
      </c>
      <c r="L43" s="8">
        <v>0</v>
      </c>
      <c r="M43" s="8">
        <v>0</v>
      </c>
      <c r="N43" s="8">
        <v>0</v>
      </c>
      <c r="O43" s="8">
        <v>0</v>
      </c>
      <c r="P43" s="11">
        <v>0</v>
      </c>
      <c r="Q43" s="11">
        <v>0</v>
      </c>
      <c r="R43" s="11">
        <f t="shared" si="2"/>
        <v>0</v>
      </c>
      <c r="S43" s="51">
        <f t="shared" si="3"/>
        <v>227089</v>
      </c>
    </row>
    <row r="44" s="5" customFormat="1" spans="1:42">
      <c r="A44" s="33">
        <v>42</v>
      </c>
      <c r="B44" s="33" t="s">
        <v>101</v>
      </c>
      <c r="C44" s="34">
        <v>36617</v>
      </c>
      <c r="D44" s="34">
        <v>43678</v>
      </c>
      <c r="E44" s="33">
        <v>19.5</v>
      </c>
      <c r="F44" s="34" t="s">
        <v>38</v>
      </c>
      <c r="G44" s="35">
        <v>4548.36442816443</v>
      </c>
      <c r="H44" s="36">
        <v>6878.12</v>
      </c>
      <c r="I44" s="36">
        <v>79596.38</v>
      </c>
      <c r="J44" s="48">
        <v>0</v>
      </c>
      <c r="K44" s="36">
        <v>79596.38</v>
      </c>
      <c r="L44" s="36">
        <v>40060.7376</v>
      </c>
      <c r="M44" s="48">
        <v>102679.7408</v>
      </c>
      <c r="N44" s="36">
        <v>82537.44</v>
      </c>
      <c r="O44" s="48">
        <v>0</v>
      </c>
      <c r="P44" s="36">
        <v>0</v>
      </c>
      <c r="Q44" s="36">
        <v>0</v>
      </c>
      <c r="R44" s="36">
        <f t="shared" si="2"/>
        <v>0</v>
      </c>
      <c r="S44" s="53">
        <f t="shared" si="3"/>
        <v>264813.5608</v>
      </c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</row>
    <row r="45" spans="1:19">
      <c r="A45" s="10">
        <v>43</v>
      </c>
      <c r="B45" s="10" t="s">
        <v>102</v>
      </c>
      <c r="C45" s="20" t="s">
        <v>28</v>
      </c>
      <c r="D45" s="20">
        <v>42705</v>
      </c>
      <c r="E45" s="10" t="s">
        <v>28</v>
      </c>
      <c r="F45" s="21" t="s">
        <v>103</v>
      </c>
      <c r="G45" s="22" t="s">
        <v>28</v>
      </c>
      <c r="H45" s="8" t="s">
        <v>28</v>
      </c>
      <c r="I45" s="38">
        <v>79074</v>
      </c>
      <c r="J45" s="8">
        <v>0</v>
      </c>
      <c r="K45" s="38">
        <v>79074</v>
      </c>
      <c r="L45" s="11">
        <v>0</v>
      </c>
      <c r="M45" s="8">
        <v>0</v>
      </c>
      <c r="N45" s="8">
        <v>0</v>
      </c>
      <c r="O45" s="8">
        <v>0</v>
      </c>
      <c r="P45" s="11">
        <v>34074</v>
      </c>
      <c r="Q45" s="11">
        <v>0</v>
      </c>
      <c r="R45" s="11">
        <f t="shared" si="2"/>
        <v>34074</v>
      </c>
      <c r="S45" s="51">
        <f t="shared" si="3"/>
        <v>45000</v>
      </c>
    </row>
    <row r="46" spans="1:19">
      <c r="A46" s="10">
        <v>44</v>
      </c>
      <c r="B46" s="10" t="s">
        <v>104</v>
      </c>
      <c r="C46" s="21">
        <v>38749</v>
      </c>
      <c r="D46" s="20" t="s">
        <v>28</v>
      </c>
      <c r="E46" s="10" t="s">
        <v>28</v>
      </c>
      <c r="F46" s="21" t="s">
        <v>103</v>
      </c>
      <c r="G46" s="22" t="s">
        <v>28</v>
      </c>
      <c r="H46" s="8" t="s">
        <v>28</v>
      </c>
      <c r="I46" s="38">
        <v>40752</v>
      </c>
      <c r="J46" s="8">
        <v>0</v>
      </c>
      <c r="K46" s="11">
        <v>40752</v>
      </c>
      <c r="L46" s="11">
        <v>0</v>
      </c>
      <c r="M46" s="8">
        <v>0</v>
      </c>
      <c r="N46" s="8">
        <v>0</v>
      </c>
      <c r="O46" s="8">
        <v>0</v>
      </c>
      <c r="P46" s="11">
        <v>20650</v>
      </c>
      <c r="Q46" s="11">
        <v>0</v>
      </c>
      <c r="R46" s="11">
        <f t="shared" si="2"/>
        <v>20650</v>
      </c>
      <c r="S46" s="51">
        <f t="shared" si="3"/>
        <v>20102</v>
      </c>
    </row>
    <row r="47" spans="1:19">
      <c r="A47" s="10">
        <v>45</v>
      </c>
      <c r="B47" s="10" t="s">
        <v>105</v>
      </c>
      <c r="C47" s="21">
        <v>38749</v>
      </c>
      <c r="D47" s="20" t="s">
        <v>28</v>
      </c>
      <c r="E47" s="10" t="s">
        <v>28</v>
      </c>
      <c r="F47" s="21" t="s">
        <v>103</v>
      </c>
      <c r="G47" s="22" t="s">
        <v>28</v>
      </c>
      <c r="H47" s="8" t="s">
        <v>28</v>
      </c>
      <c r="I47" s="9">
        <v>46973</v>
      </c>
      <c r="J47" s="8">
        <v>0</v>
      </c>
      <c r="K47" s="11">
        <v>46973</v>
      </c>
      <c r="L47" s="11">
        <v>0</v>
      </c>
      <c r="M47" s="8">
        <v>0</v>
      </c>
      <c r="N47" s="8">
        <v>0</v>
      </c>
      <c r="O47" s="8">
        <v>4929</v>
      </c>
      <c r="P47" s="11">
        <v>30973</v>
      </c>
      <c r="Q47" s="11">
        <v>0</v>
      </c>
      <c r="R47" s="11">
        <f t="shared" si="2"/>
        <v>35902</v>
      </c>
      <c r="S47" s="51">
        <f t="shared" si="3"/>
        <v>11071</v>
      </c>
    </row>
    <row r="48" spans="1:19">
      <c r="A48" s="10">
        <v>46</v>
      </c>
      <c r="B48" s="10" t="s">
        <v>106</v>
      </c>
      <c r="C48" s="20">
        <v>42552</v>
      </c>
      <c r="D48" s="20">
        <v>42856</v>
      </c>
      <c r="E48" s="10">
        <v>1</v>
      </c>
      <c r="F48" s="21" t="s">
        <v>107</v>
      </c>
      <c r="G48" s="22">
        <v>6746</v>
      </c>
      <c r="H48" s="8">
        <v>6746</v>
      </c>
      <c r="I48" s="9">
        <v>62538</v>
      </c>
      <c r="J48" s="8">
        <v>0</v>
      </c>
      <c r="K48" s="8">
        <v>62538</v>
      </c>
      <c r="L48" s="8">
        <v>0</v>
      </c>
      <c r="M48" s="8">
        <v>0</v>
      </c>
      <c r="N48" s="8">
        <v>0</v>
      </c>
      <c r="O48" s="8">
        <v>16523</v>
      </c>
      <c r="P48" s="11">
        <v>3000</v>
      </c>
      <c r="Q48" s="11">
        <v>0</v>
      </c>
      <c r="R48" s="11">
        <f t="shared" si="2"/>
        <v>19523</v>
      </c>
      <c r="S48" s="51">
        <f t="shared" si="3"/>
        <v>43015</v>
      </c>
    </row>
    <row r="49" ht="24" spans="1:19">
      <c r="A49" s="10">
        <v>47</v>
      </c>
      <c r="B49" s="10" t="s">
        <v>108</v>
      </c>
      <c r="C49" s="20">
        <v>42552</v>
      </c>
      <c r="D49" s="20">
        <v>43435</v>
      </c>
      <c r="E49" s="10">
        <v>2.5</v>
      </c>
      <c r="F49" s="31" t="s">
        <v>109</v>
      </c>
      <c r="G49" s="22">
        <v>6062.87205128205</v>
      </c>
      <c r="H49" s="22">
        <v>6062.87205128205</v>
      </c>
      <c r="I49" s="9">
        <v>109549.325</v>
      </c>
      <c r="J49" s="11">
        <v>0</v>
      </c>
      <c r="K49" s="8">
        <v>109549.325</v>
      </c>
      <c r="L49" s="8">
        <v>0</v>
      </c>
      <c r="M49" s="8">
        <v>0</v>
      </c>
      <c r="N49" s="8">
        <v>0</v>
      </c>
      <c r="O49" s="8">
        <v>0</v>
      </c>
      <c r="P49" s="11">
        <v>2500</v>
      </c>
      <c r="Q49" s="11">
        <v>0</v>
      </c>
      <c r="R49" s="11">
        <f t="shared" si="2"/>
        <v>2500</v>
      </c>
      <c r="S49" s="51">
        <f t="shared" si="3"/>
        <v>107049.325</v>
      </c>
    </row>
    <row r="50" spans="1:19">
      <c r="A50" s="10">
        <v>48</v>
      </c>
      <c r="B50" s="10" t="s">
        <v>110</v>
      </c>
      <c r="C50" s="21">
        <v>36617</v>
      </c>
      <c r="D50" s="20">
        <v>43678</v>
      </c>
      <c r="E50" s="10">
        <v>19.5</v>
      </c>
      <c r="F50" s="21" t="s">
        <v>40</v>
      </c>
      <c r="G50" s="22">
        <v>5594</v>
      </c>
      <c r="H50" s="8">
        <v>5594</v>
      </c>
      <c r="I50" s="9">
        <v>172090.659090909</v>
      </c>
      <c r="J50" s="8">
        <v>20782</v>
      </c>
      <c r="K50" s="11">
        <v>151308.659090909</v>
      </c>
      <c r="L50" s="11">
        <v>40060.7376</v>
      </c>
      <c r="M50" s="8">
        <v>102679.7408</v>
      </c>
      <c r="N50" s="11">
        <v>67128</v>
      </c>
      <c r="O50" s="11">
        <v>2020</v>
      </c>
      <c r="P50" s="11">
        <v>0</v>
      </c>
      <c r="Q50" s="11">
        <v>0</v>
      </c>
      <c r="R50" s="11">
        <f t="shared" si="2"/>
        <v>2020</v>
      </c>
      <c r="S50" s="51">
        <f t="shared" si="3"/>
        <v>319096.399890909</v>
      </c>
    </row>
    <row r="51" spans="1:19">
      <c r="A51" s="10">
        <v>49</v>
      </c>
      <c r="B51" s="10" t="s">
        <v>111</v>
      </c>
      <c r="C51" s="20" t="s">
        <v>28</v>
      </c>
      <c r="D51" s="20" t="s">
        <v>112</v>
      </c>
      <c r="E51" s="10" t="s">
        <v>28</v>
      </c>
      <c r="F51" s="21" t="s">
        <v>103</v>
      </c>
      <c r="G51" s="22">
        <v>3766</v>
      </c>
      <c r="H51" s="8">
        <v>3766</v>
      </c>
      <c r="I51" s="9">
        <v>58812</v>
      </c>
      <c r="J51" s="8">
        <v>8932</v>
      </c>
      <c r="K51" s="11">
        <v>49880</v>
      </c>
      <c r="L51" s="11">
        <v>0</v>
      </c>
      <c r="M51" s="8">
        <v>0</v>
      </c>
      <c r="N51" s="8">
        <v>0</v>
      </c>
      <c r="O51" s="8">
        <v>0</v>
      </c>
      <c r="P51" s="11">
        <v>16880</v>
      </c>
      <c r="Q51" s="11">
        <v>0</v>
      </c>
      <c r="R51" s="11">
        <f t="shared" si="2"/>
        <v>16880</v>
      </c>
      <c r="S51" s="51">
        <f t="shared" si="3"/>
        <v>33000</v>
      </c>
    </row>
    <row r="52" ht="24" spans="1:19">
      <c r="A52" s="10">
        <v>50</v>
      </c>
      <c r="B52" s="10" t="s">
        <v>113</v>
      </c>
      <c r="C52" s="20">
        <v>41671</v>
      </c>
      <c r="D52" s="20">
        <v>42856</v>
      </c>
      <c r="E52" s="10" t="s">
        <v>28</v>
      </c>
      <c r="F52" s="31" t="s">
        <v>114</v>
      </c>
      <c r="G52" s="22">
        <v>3618.33333333333</v>
      </c>
      <c r="H52" s="8">
        <v>3618.33333333333</v>
      </c>
      <c r="I52" s="9">
        <v>36245</v>
      </c>
      <c r="J52" s="8">
        <v>0</v>
      </c>
      <c r="K52" s="8">
        <v>36245</v>
      </c>
      <c r="L52" s="8">
        <v>0</v>
      </c>
      <c r="M52" s="8">
        <v>0</v>
      </c>
      <c r="N52" s="8">
        <v>0</v>
      </c>
      <c r="O52" s="8">
        <v>0</v>
      </c>
      <c r="P52" s="11">
        <v>0</v>
      </c>
      <c r="Q52" s="11">
        <v>0</v>
      </c>
      <c r="R52" s="11">
        <f t="shared" si="2"/>
        <v>0</v>
      </c>
      <c r="S52" s="51">
        <f t="shared" si="3"/>
        <v>36245</v>
      </c>
    </row>
    <row r="53" ht="24" spans="1:19">
      <c r="A53" s="10">
        <v>51</v>
      </c>
      <c r="B53" s="10" t="s">
        <v>115</v>
      </c>
      <c r="C53" s="20">
        <v>41334</v>
      </c>
      <c r="D53" s="20">
        <v>42856</v>
      </c>
      <c r="E53" s="10" t="s">
        <v>28</v>
      </c>
      <c r="F53" s="37" t="s">
        <v>114</v>
      </c>
      <c r="G53" s="22">
        <v>3034.33333333333</v>
      </c>
      <c r="H53" s="8">
        <v>3034.33333333333</v>
      </c>
      <c r="I53" s="9">
        <v>31682</v>
      </c>
      <c r="J53" s="8">
        <v>0</v>
      </c>
      <c r="K53" s="8">
        <v>31682</v>
      </c>
      <c r="L53" s="8">
        <v>0</v>
      </c>
      <c r="M53" s="8">
        <v>0</v>
      </c>
      <c r="N53" s="8">
        <v>0</v>
      </c>
      <c r="O53" s="8">
        <v>0</v>
      </c>
      <c r="P53" s="11">
        <v>800</v>
      </c>
      <c r="Q53" s="11">
        <v>0</v>
      </c>
      <c r="R53" s="11">
        <f t="shared" si="2"/>
        <v>800</v>
      </c>
      <c r="S53" s="51">
        <f t="shared" si="3"/>
        <v>30882</v>
      </c>
    </row>
    <row r="54" ht="24" spans="1:19">
      <c r="A54" s="10">
        <v>52</v>
      </c>
      <c r="B54" s="10" t="s">
        <v>116</v>
      </c>
      <c r="C54" s="20">
        <v>41548</v>
      </c>
      <c r="D54" s="20">
        <v>42856</v>
      </c>
      <c r="E54" s="10" t="s">
        <v>28</v>
      </c>
      <c r="F54" s="31" t="s">
        <v>114</v>
      </c>
      <c r="G54" s="22">
        <v>4743</v>
      </c>
      <c r="H54" s="8">
        <v>4743</v>
      </c>
      <c r="I54" s="9">
        <v>34156</v>
      </c>
      <c r="J54" s="8">
        <v>0</v>
      </c>
      <c r="K54" s="8">
        <v>34156</v>
      </c>
      <c r="L54" s="8">
        <v>0</v>
      </c>
      <c r="M54" s="8">
        <v>0</v>
      </c>
      <c r="N54" s="8">
        <v>0</v>
      </c>
      <c r="O54" s="8">
        <v>0</v>
      </c>
      <c r="P54" s="11">
        <v>0</v>
      </c>
      <c r="Q54" s="11">
        <v>0</v>
      </c>
      <c r="R54" s="11">
        <f t="shared" si="2"/>
        <v>0</v>
      </c>
      <c r="S54" s="51">
        <f t="shared" si="3"/>
        <v>34156</v>
      </c>
    </row>
    <row r="55" spans="1:19">
      <c r="A55" s="10">
        <v>53</v>
      </c>
      <c r="B55" s="10" t="s">
        <v>117</v>
      </c>
      <c r="C55" s="20">
        <v>41306</v>
      </c>
      <c r="D55" s="20">
        <v>42856</v>
      </c>
      <c r="E55" s="10" t="s">
        <v>28</v>
      </c>
      <c r="F55" s="20" t="s">
        <v>118</v>
      </c>
      <c r="G55" s="22">
        <v>3534.43</v>
      </c>
      <c r="H55" s="22">
        <v>3534.43</v>
      </c>
      <c r="I55" s="38">
        <v>24741</v>
      </c>
      <c r="J55" s="8">
        <v>0</v>
      </c>
      <c r="K55" s="8">
        <v>24741</v>
      </c>
      <c r="L55" s="8">
        <v>0</v>
      </c>
      <c r="M55" s="8">
        <v>0</v>
      </c>
      <c r="N55" s="8">
        <v>0</v>
      </c>
      <c r="O55" s="8">
        <v>0</v>
      </c>
      <c r="P55" s="11">
        <v>0</v>
      </c>
      <c r="Q55" s="11">
        <v>0</v>
      </c>
      <c r="R55" s="11">
        <f t="shared" si="2"/>
        <v>0</v>
      </c>
      <c r="S55" s="51">
        <f t="shared" si="3"/>
        <v>24741</v>
      </c>
    </row>
    <row r="56" ht="24" spans="1:19">
      <c r="A56" s="10">
        <v>54</v>
      </c>
      <c r="B56" s="10" t="s">
        <v>119</v>
      </c>
      <c r="C56" s="20">
        <v>41306</v>
      </c>
      <c r="D56" s="20">
        <v>42856</v>
      </c>
      <c r="E56" s="10" t="s">
        <v>28</v>
      </c>
      <c r="F56" s="37" t="s">
        <v>114</v>
      </c>
      <c r="G56" s="22">
        <v>3566</v>
      </c>
      <c r="H56" s="8">
        <v>3566</v>
      </c>
      <c r="I56" s="8">
        <v>27774</v>
      </c>
      <c r="J56" s="8">
        <v>7132</v>
      </c>
      <c r="K56" s="38">
        <v>20642</v>
      </c>
      <c r="L56" s="8">
        <v>0</v>
      </c>
      <c r="M56" s="8">
        <v>0</v>
      </c>
      <c r="N56" s="8">
        <v>0</v>
      </c>
      <c r="O56" s="8">
        <v>0</v>
      </c>
      <c r="P56" s="11">
        <v>0</v>
      </c>
      <c r="Q56" s="11">
        <v>0</v>
      </c>
      <c r="R56" s="11">
        <f t="shared" si="2"/>
        <v>0</v>
      </c>
      <c r="S56" s="51">
        <f t="shared" si="3"/>
        <v>20642</v>
      </c>
    </row>
    <row r="57" ht="36" spans="1:19">
      <c r="A57" s="10">
        <v>55</v>
      </c>
      <c r="B57" s="10" t="s">
        <v>120</v>
      </c>
      <c r="C57" s="20">
        <v>41487</v>
      </c>
      <c r="D57" s="20">
        <v>43132</v>
      </c>
      <c r="E57" s="10" t="s">
        <v>28</v>
      </c>
      <c r="F57" s="37" t="s">
        <v>121</v>
      </c>
      <c r="G57" s="22">
        <v>4548.36</v>
      </c>
      <c r="H57" s="38">
        <v>6878.12</v>
      </c>
      <c r="I57" s="9">
        <v>22127.0018181818</v>
      </c>
      <c r="J57" s="8">
        <v>1000</v>
      </c>
      <c r="K57" s="8">
        <v>21127</v>
      </c>
      <c r="L57" s="8">
        <v>0</v>
      </c>
      <c r="M57" s="8">
        <v>0</v>
      </c>
      <c r="N57" s="8">
        <v>0</v>
      </c>
      <c r="O57" s="8">
        <v>0</v>
      </c>
      <c r="P57" s="11">
        <v>0</v>
      </c>
      <c r="Q57" s="11">
        <v>0</v>
      </c>
      <c r="R57" s="11">
        <f t="shared" si="2"/>
        <v>0</v>
      </c>
      <c r="S57" s="51">
        <f t="shared" si="3"/>
        <v>21127</v>
      </c>
    </row>
    <row r="58" ht="24" spans="1:19">
      <c r="A58" s="10">
        <v>56</v>
      </c>
      <c r="B58" s="10" t="s">
        <v>122</v>
      </c>
      <c r="C58" s="20" t="s">
        <v>123</v>
      </c>
      <c r="D58" s="20">
        <v>43344</v>
      </c>
      <c r="E58" s="10" t="s">
        <v>28</v>
      </c>
      <c r="F58" s="37" t="s">
        <v>124</v>
      </c>
      <c r="G58" s="22">
        <v>1295</v>
      </c>
      <c r="H58" s="8">
        <v>1295</v>
      </c>
      <c r="I58" s="9">
        <v>35091.0227272727</v>
      </c>
      <c r="J58" s="8">
        <v>12295</v>
      </c>
      <c r="K58" s="38">
        <v>22796.02</v>
      </c>
      <c r="L58" s="8">
        <v>0</v>
      </c>
      <c r="M58" s="8">
        <v>0</v>
      </c>
      <c r="N58" s="8">
        <v>0</v>
      </c>
      <c r="O58" s="8">
        <v>9898</v>
      </c>
      <c r="P58" s="11">
        <v>200</v>
      </c>
      <c r="Q58" s="11">
        <v>0</v>
      </c>
      <c r="R58" s="11">
        <f t="shared" ref="R58:R121" si="4">O58+P58</f>
        <v>10098</v>
      </c>
      <c r="S58" s="51">
        <f t="shared" ref="S58:S121" si="5">K58+M58+N58-R58</f>
        <v>12698.02</v>
      </c>
    </row>
    <row r="59" ht="24" spans="1:19">
      <c r="A59" s="10">
        <v>57</v>
      </c>
      <c r="B59" s="10" t="s">
        <v>125</v>
      </c>
      <c r="C59" s="20" t="s">
        <v>123</v>
      </c>
      <c r="D59" s="20">
        <v>42856</v>
      </c>
      <c r="E59" s="10" t="s">
        <v>28</v>
      </c>
      <c r="F59" s="31" t="s">
        <v>126</v>
      </c>
      <c r="G59" s="22">
        <v>2319</v>
      </c>
      <c r="H59" s="8">
        <v>2319</v>
      </c>
      <c r="I59" s="38">
        <v>19077</v>
      </c>
      <c r="J59" s="8">
        <v>0</v>
      </c>
      <c r="K59" s="8">
        <v>19077</v>
      </c>
      <c r="L59" s="8">
        <v>0</v>
      </c>
      <c r="M59" s="8">
        <v>0</v>
      </c>
      <c r="N59" s="8">
        <v>0</v>
      </c>
      <c r="O59" s="8">
        <v>0</v>
      </c>
      <c r="P59" s="11">
        <v>0</v>
      </c>
      <c r="Q59" s="11">
        <v>0</v>
      </c>
      <c r="R59" s="11">
        <f t="shared" si="4"/>
        <v>0</v>
      </c>
      <c r="S59" s="51">
        <f t="shared" si="5"/>
        <v>19077</v>
      </c>
    </row>
    <row r="60" ht="24" spans="1:19">
      <c r="A60" s="10">
        <v>58</v>
      </c>
      <c r="B60" s="10" t="s">
        <v>127</v>
      </c>
      <c r="C60" s="20">
        <v>42156</v>
      </c>
      <c r="D60" s="20">
        <v>43678</v>
      </c>
      <c r="E60" s="10" t="s">
        <v>28</v>
      </c>
      <c r="F60" s="31" t="s">
        <v>59</v>
      </c>
      <c r="G60" s="22">
        <v>1769</v>
      </c>
      <c r="H60" s="8">
        <v>1769</v>
      </c>
      <c r="I60" s="9">
        <v>52054.7954545455</v>
      </c>
      <c r="J60" s="8">
        <v>7038</v>
      </c>
      <c r="K60" s="38">
        <v>45016.8</v>
      </c>
      <c r="L60" s="8">
        <v>19645.1694</v>
      </c>
      <c r="M60" s="8">
        <v>50352.5652</v>
      </c>
      <c r="N60" s="8">
        <f>1769*4.5</f>
        <v>7960.5</v>
      </c>
      <c r="O60" s="8">
        <v>0</v>
      </c>
      <c r="P60" s="11">
        <v>1396</v>
      </c>
      <c r="Q60" s="11">
        <v>0</v>
      </c>
      <c r="R60" s="11">
        <f t="shared" si="4"/>
        <v>1396</v>
      </c>
      <c r="S60" s="51">
        <f t="shared" si="5"/>
        <v>101933.8652</v>
      </c>
    </row>
    <row r="61" ht="24" spans="1:19">
      <c r="A61" s="10">
        <v>59</v>
      </c>
      <c r="B61" s="10" t="s">
        <v>128</v>
      </c>
      <c r="C61" s="20" t="s">
        <v>129</v>
      </c>
      <c r="D61" s="20">
        <v>43344</v>
      </c>
      <c r="E61" s="10">
        <v>18</v>
      </c>
      <c r="F61" s="31" t="s">
        <v>130</v>
      </c>
      <c r="G61" s="22">
        <v>3101</v>
      </c>
      <c r="H61" s="8">
        <v>3101</v>
      </c>
      <c r="I61" s="8">
        <v>53080.4772727273</v>
      </c>
      <c r="J61" s="9">
        <v>7202</v>
      </c>
      <c r="K61" s="8">
        <v>45878.48</v>
      </c>
      <c r="L61" s="8">
        <v>0</v>
      </c>
      <c r="M61" s="8">
        <v>0</v>
      </c>
      <c r="N61" s="8">
        <v>0</v>
      </c>
      <c r="O61" s="8">
        <v>0</v>
      </c>
      <c r="P61" s="11">
        <v>0</v>
      </c>
      <c r="Q61" s="11">
        <v>0</v>
      </c>
      <c r="R61" s="11">
        <f t="shared" si="4"/>
        <v>0</v>
      </c>
      <c r="S61" s="51">
        <f t="shared" si="5"/>
        <v>45878.48</v>
      </c>
    </row>
    <row r="62" spans="1:19">
      <c r="A62" s="10">
        <v>60</v>
      </c>
      <c r="B62" s="21" t="s">
        <v>131</v>
      </c>
      <c r="C62" s="39">
        <v>41183</v>
      </c>
      <c r="D62" s="39">
        <v>42856</v>
      </c>
      <c r="F62" s="7" t="s">
        <v>132</v>
      </c>
      <c r="G62" s="8">
        <v>4743</v>
      </c>
      <c r="H62" s="8">
        <v>4743</v>
      </c>
      <c r="I62" s="8">
        <v>37902</v>
      </c>
      <c r="J62" s="8">
        <v>0</v>
      </c>
      <c r="K62" s="8">
        <v>37902</v>
      </c>
      <c r="L62" s="8"/>
      <c r="M62" s="8">
        <v>0</v>
      </c>
      <c r="N62" s="8">
        <v>0</v>
      </c>
      <c r="O62" s="8">
        <v>0</v>
      </c>
      <c r="P62" s="9">
        <v>0</v>
      </c>
      <c r="Q62" s="11">
        <v>0</v>
      </c>
      <c r="R62" s="11">
        <f t="shared" si="4"/>
        <v>0</v>
      </c>
      <c r="S62" s="51">
        <f t="shared" si="5"/>
        <v>37902</v>
      </c>
    </row>
    <row r="63" spans="1:19">
      <c r="A63" s="10">
        <v>61</v>
      </c>
      <c r="B63" s="21" t="s">
        <v>133</v>
      </c>
      <c r="C63" s="39">
        <v>40940</v>
      </c>
      <c r="D63" s="39">
        <v>42856</v>
      </c>
      <c r="F63" s="7" t="s">
        <v>134</v>
      </c>
      <c r="G63" s="8">
        <v>5000</v>
      </c>
      <c r="H63" s="8">
        <v>5000</v>
      </c>
      <c r="I63" s="8">
        <v>56526</v>
      </c>
      <c r="J63" s="8">
        <v>5000</v>
      </c>
      <c r="K63" s="8">
        <v>51526</v>
      </c>
      <c r="L63" s="8"/>
      <c r="M63" s="8">
        <v>0</v>
      </c>
      <c r="N63" s="8">
        <v>0</v>
      </c>
      <c r="O63" s="8">
        <v>0</v>
      </c>
      <c r="P63" s="9">
        <v>0</v>
      </c>
      <c r="Q63" s="11">
        <v>0</v>
      </c>
      <c r="R63" s="11">
        <f t="shared" si="4"/>
        <v>0</v>
      </c>
      <c r="S63" s="51">
        <f t="shared" si="5"/>
        <v>51526</v>
      </c>
    </row>
    <row r="64" spans="1:19">
      <c r="A64" s="10">
        <v>62</v>
      </c>
      <c r="B64" s="21" t="s">
        <v>135</v>
      </c>
      <c r="C64" s="40" t="s">
        <v>123</v>
      </c>
      <c r="D64" s="39">
        <v>43374</v>
      </c>
      <c r="F64" s="7" t="s">
        <v>136</v>
      </c>
      <c r="G64" s="8">
        <v>5643</v>
      </c>
      <c r="H64" s="8">
        <v>5643</v>
      </c>
      <c r="I64" s="8">
        <v>81041</v>
      </c>
      <c r="J64" s="8">
        <v>14286</v>
      </c>
      <c r="K64" s="8">
        <v>66755</v>
      </c>
      <c r="L64" s="7"/>
      <c r="M64" s="9">
        <v>0</v>
      </c>
      <c r="N64" s="9">
        <v>0</v>
      </c>
      <c r="O64" s="8">
        <v>0</v>
      </c>
      <c r="P64" s="9">
        <v>0</v>
      </c>
      <c r="Q64" s="11">
        <v>0</v>
      </c>
      <c r="R64" s="11">
        <f t="shared" si="4"/>
        <v>0</v>
      </c>
      <c r="S64" s="51">
        <f t="shared" si="5"/>
        <v>66755</v>
      </c>
    </row>
    <row r="65" spans="1:19">
      <c r="A65" s="10">
        <v>63</v>
      </c>
      <c r="B65" s="21" t="s">
        <v>137</v>
      </c>
      <c r="C65" s="40" t="s">
        <v>123</v>
      </c>
      <c r="D65" s="39">
        <v>42856</v>
      </c>
      <c r="F65" s="7" t="s">
        <v>138</v>
      </c>
      <c r="G65" s="8" t="s">
        <v>123</v>
      </c>
      <c r="H65" s="8" t="s">
        <v>123</v>
      </c>
      <c r="I65" s="8">
        <v>18264</v>
      </c>
      <c r="J65" s="8">
        <v>14800</v>
      </c>
      <c r="K65" s="8">
        <v>3464</v>
      </c>
      <c r="L65" s="7"/>
      <c r="M65" s="9">
        <v>0</v>
      </c>
      <c r="N65" s="9">
        <v>0</v>
      </c>
      <c r="O65" s="8">
        <v>0</v>
      </c>
      <c r="P65" s="9">
        <v>0</v>
      </c>
      <c r="Q65" s="11">
        <v>0</v>
      </c>
      <c r="R65" s="11">
        <f t="shared" si="4"/>
        <v>0</v>
      </c>
      <c r="S65" s="51">
        <f t="shared" si="5"/>
        <v>3464</v>
      </c>
    </row>
    <row r="66" spans="1:19">
      <c r="A66" s="10">
        <v>64</v>
      </c>
      <c r="B66" s="21" t="s">
        <v>139</v>
      </c>
      <c r="C66" s="39">
        <v>42128</v>
      </c>
      <c r="D66" s="39">
        <v>43405</v>
      </c>
      <c r="F66" s="7" t="s">
        <v>140</v>
      </c>
      <c r="G66" s="8">
        <v>6966.66666666667</v>
      </c>
      <c r="H66" s="8">
        <v>6966.66666666667</v>
      </c>
      <c r="I66" s="8">
        <v>127485.333333333</v>
      </c>
      <c r="J66" s="8">
        <v>25900</v>
      </c>
      <c r="K66" s="8">
        <v>101585.333333333</v>
      </c>
      <c r="L66" s="7"/>
      <c r="M66" s="9">
        <v>0</v>
      </c>
      <c r="N66" s="9">
        <v>0</v>
      </c>
      <c r="O66" s="8">
        <v>4981</v>
      </c>
      <c r="P66" s="9">
        <v>23000</v>
      </c>
      <c r="Q66" s="11">
        <v>0</v>
      </c>
      <c r="R66" s="11">
        <f t="shared" si="4"/>
        <v>27981</v>
      </c>
      <c r="S66" s="51">
        <f t="shared" si="5"/>
        <v>73604.333333333</v>
      </c>
    </row>
    <row r="67" spans="1:19">
      <c r="A67" s="10">
        <v>65</v>
      </c>
      <c r="B67" s="21" t="s">
        <v>141</v>
      </c>
      <c r="C67" s="39">
        <v>42064</v>
      </c>
      <c r="D67" s="39">
        <v>42857</v>
      </c>
      <c r="F67" s="7" t="s">
        <v>132</v>
      </c>
      <c r="G67" s="8">
        <v>4787</v>
      </c>
      <c r="H67" s="8">
        <v>4787</v>
      </c>
      <c r="I67" s="8">
        <v>36922</v>
      </c>
      <c r="J67" s="8">
        <v>0</v>
      </c>
      <c r="K67" s="8">
        <v>36922</v>
      </c>
      <c r="L67" s="7"/>
      <c r="M67" s="9">
        <v>0</v>
      </c>
      <c r="N67" s="9">
        <v>0</v>
      </c>
      <c r="O67" s="8">
        <v>0</v>
      </c>
      <c r="P67" s="9">
        <v>0</v>
      </c>
      <c r="Q67" s="11">
        <v>0</v>
      </c>
      <c r="R67" s="11">
        <f t="shared" si="4"/>
        <v>0</v>
      </c>
      <c r="S67" s="51">
        <f t="shared" si="5"/>
        <v>36922</v>
      </c>
    </row>
    <row r="68" spans="1:19">
      <c r="A68" s="10">
        <v>66</v>
      </c>
      <c r="B68" s="21" t="s">
        <v>142</v>
      </c>
      <c r="C68" s="39">
        <v>42552</v>
      </c>
      <c r="D68" s="39">
        <v>42705</v>
      </c>
      <c r="F68" s="7" t="s">
        <v>138</v>
      </c>
      <c r="G68" s="8" t="s">
        <v>123</v>
      </c>
      <c r="H68" s="8" t="s">
        <v>123</v>
      </c>
      <c r="I68" s="8">
        <v>6891</v>
      </c>
      <c r="J68" s="8">
        <v>0</v>
      </c>
      <c r="K68" s="8">
        <v>6891</v>
      </c>
      <c r="L68" s="7"/>
      <c r="M68" s="9">
        <v>0</v>
      </c>
      <c r="N68" s="9">
        <v>0</v>
      </c>
      <c r="O68" s="8">
        <v>0</v>
      </c>
      <c r="P68" s="9">
        <v>0</v>
      </c>
      <c r="Q68" s="11">
        <v>0</v>
      </c>
      <c r="R68" s="11">
        <f t="shared" si="4"/>
        <v>0</v>
      </c>
      <c r="S68" s="51">
        <f t="shared" si="5"/>
        <v>6891</v>
      </c>
    </row>
    <row r="69" spans="1:19">
      <c r="A69" s="10">
        <v>67</v>
      </c>
      <c r="B69" s="21" t="s">
        <v>143</v>
      </c>
      <c r="C69" s="39">
        <v>42128</v>
      </c>
      <c r="D69" s="39">
        <v>43344</v>
      </c>
      <c r="F69" s="7" t="s">
        <v>144</v>
      </c>
      <c r="G69" s="8">
        <v>3900</v>
      </c>
      <c r="H69" s="8">
        <v>3900</v>
      </c>
      <c r="I69" s="8">
        <v>41711.9090909091</v>
      </c>
      <c r="J69" s="8">
        <v>5000</v>
      </c>
      <c r="K69" s="8">
        <v>36711.9090909091</v>
      </c>
      <c r="L69" s="7"/>
      <c r="M69" s="9">
        <v>0</v>
      </c>
      <c r="N69" s="9">
        <v>0</v>
      </c>
      <c r="O69" s="8">
        <v>0</v>
      </c>
      <c r="P69" s="8">
        <v>0</v>
      </c>
      <c r="Q69" s="11">
        <v>0</v>
      </c>
      <c r="R69" s="11">
        <f t="shared" si="4"/>
        <v>0</v>
      </c>
      <c r="S69" s="51">
        <f t="shared" si="5"/>
        <v>36711.9090909091</v>
      </c>
    </row>
    <row r="70" spans="1:19">
      <c r="A70" s="10">
        <v>68</v>
      </c>
      <c r="B70" s="21" t="s">
        <v>145</v>
      </c>
      <c r="C70" s="39">
        <v>42583</v>
      </c>
      <c r="D70" s="39">
        <v>42826</v>
      </c>
      <c r="F70" s="7" t="s">
        <v>146</v>
      </c>
      <c r="G70" s="8">
        <v>7574</v>
      </c>
      <c r="H70" s="8">
        <v>7574</v>
      </c>
      <c r="I70" s="8">
        <v>7574</v>
      </c>
      <c r="J70" s="8">
        <v>0</v>
      </c>
      <c r="K70" s="8">
        <v>7574</v>
      </c>
      <c r="L70" s="7"/>
      <c r="M70" s="9">
        <v>0</v>
      </c>
      <c r="N70" s="9">
        <v>0</v>
      </c>
      <c r="O70" s="8">
        <v>0</v>
      </c>
      <c r="P70" s="9">
        <v>0</v>
      </c>
      <c r="Q70" s="11">
        <v>0</v>
      </c>
      <c r="R70" s="11">
        <f t="shared" si="4"/>
        <v>0</v>
      </c>
      <c r="S70" s="51">
        <f t="shared" si="5"/>
        <v>7574</v>
      </c>
    </row>
    <row r="71" spans="1:19">
      <c r="A71" s="54">
        <v>69</v>
      </c>
      <c r="B71" s="21" t="s">
        <v>147</v>
      </c>
      <c r="C71" s="40" t="s">
        <v>148</v>
      </c>
      <c r="D71" s="39">
        <v>42856</v>
      </c>
      <c r="F71" s="7" t="s">
        <v>134</v>
      </c>
      <c r="G71" s="8">
        <v>7461.33</v>
      </c>
      <c r="H71" s="8">
        <v>7461.33333333333</v>
      </c>
      <c r="I71" s="8">
        <v>63945</v>
      </c>
      <c r="J71" s="8">
        <v>0</v>
      </c>
      <c r="K71" s="8">
        <v>63945</v>
      </c>
      <c r="L71" s="7"/>
      <c r="M71" s="9">
        <v>0</v>
      </c>
      <c r="N71" s="9">
        <v>0</v>
      </c>
      <c r="O71" s="8">
        <v>0</v>
      </c>
      <c r="P71" s="8">
        <v>0</v>
      </c>
      <c r="Q71" s="11">
        <v>0</v>
      </c>
      <c r="R71" s="11">
        <v>0</v>
      </c>
      <c r="S71" s="51">
        <f t="shared" si="5"/>
        <v>63945</v>
      </c>
    </row>
    <row r="72" spans="1:19">
      <c r="A72" s="10">
        <v>70</v>
      </c>
      <c r="B72" s="21" t="s">
        <v>149</v>
      </c>
      <c r="C72" s="40" t="s">
        <v>148</v>
      </c>
      <c r="D72" s="39">
        <v>43466</v>
      </c>
      <c r="F72" s="7" t="s">
        <v>150</v>
      </c>
      <c r="G72" s="8">
        <v>4548.36</v>
      </c>
      <c r="H72" s="8">
        <v>6878.12037222037</v>
      </c>
      <c r="I72" s="8">
        <v>90174.6527272727</v>
      </c>
      <c r="J72" s="8">
        <v>7000</v>
      </c>
      <c r="K72" s="8">
        <v>83174.6527272727</v>
      </c>
      <c r="L72" s="7"/>
      <c r="M72" s="9">
        <v>0</v>
      </c>
      <c r="N72" s="9">
        <v>0</v>
      </c>
      <c r="O72" s="8">
        <v>0</v>
      </c>
      <c r="P72" s="9">
        <v>11000</v>
      </c>
      <c r="Q72" s="11">
        <v>0</v>
      </c>
      <c r="R72" s="11">
        <f t="shared" si="4"/>
        <v>11000</v>
      </c>
      <c r="S72" s="51">
        <f t="shared" si="5"/>
        <v>72174.6527272727</v>
      </c>
    </row>
    <row r="73" spans="1:19">
      <c r="A73" s="10">
        <v>71</v>
      </c>
      <c r="B73" s="21" t="s">
        <v>151</v>
      </c>
      <c r="C73" s="40" t="s">
        <v>148</v>
      </c>
      <c r="D73" s="7" t="s">
        <v>152</v>
      </c>
      <c r="F73" s="7" t="s">
        <v>153</v>
      </c>
      <c r="G73" s="8">
        <v>4849.33333333333</v>
      </c>
      <c r="H73" s="8">
        <v>4849.33333333333</v>
      </c>
      <c r="I73" s="8">
        <v>39006</v>
      </c>
      <c r="J73" s="8">
        <v>0</v>
      </c>
      <c r="K73" s="8">
        <v>39006</v>
      </c>
      <c r="L73" s="7"/>
      <c r="M73" s="9">
        <v>0</v>
      </c>
      <c r="N73" s="9">
        <v>0</v>
      </c>
      <c r="O73" s="8">
        <v>14548</v>
      </c>
      <c r="P73" s="9">
        <v>0</v>
      </c>
      <c r="Q73" s="11">
        <v>0</v>
      </c>
      <c r="R73" s="11">
        <f t="shared" si="4"/>
        <v>14548</v>
      </c>
      <c r="S73" s="51">
        <f t="shared" si="5"/>
        <v>24458</v>
      </c>
    </row>
    <row r="74" spans="1:19">
      <c r="A74" s="10">
        <v>72</v>
      </c>
      <c r="B74" s="21" t="s">
        <v>154</v>
      </c>
      <c r="C74" s="40" t="s">
        <v>155</v>
      </c>
      <c r="D74" s="39">
        <v>43678</v>
      </c>
      <c r="E74" s="7">
        <v>7</v>
      </c>
      <c r="F74" s="7" t="s">
        <v>156</v>
      </c>
      <c r="G74" s="8">
        <v>2524</v>
      </c>
      <c r="H74" s="8">
        <v>2524</v>
      </c>
      <c r="I74" s="8">
        <v>51721.2727272727</v>
      </c>
      <c r="J74" s="8">
        <v>11048</v>
      </c>
      <c r="K74" s="8">
        <v>40673.2727272727</v>
      </c>
      <c r="L74" s="7">
        <v>31586.3508</v>
      </c>
      <c r="M74" s="9">
        <v>80959.0264</v>
      </c>
      <c r="N74" s="9">
        <v>17668</v>
      </c>
      <c r="O74" s="8">
        <v>0</v>
      </c>
      <c r="P74" s="9">
        <v>500</v>
      </c>
      <c r="Q74" s="11">
        <v>0</v>
      </c>
      <c r="R74" s="11">
        <f t="shared" si="4"/>
        <v>500</v>
      </c>
      <c r="S74" s="51">
        <f t="shared" si="5"/>
        <v>138800.299127273</v>
      </c>
    </row>
    <row r="75" spans="1:19">
      <c r="A75" s="10">
        <v>73</v>
      </c>
      <c r="B75" s="21" t="s">
        <v>157</v>
      </c>
      <c r="C75" s="40" t="s">
        <v>148</v>
      </c>
      <c r="D75" s="39">
        <v>42887</v>
      </c>
      <c r="F75" s="7" t="s">
        <v>158</v>
      </c>
      <c r="G75" s="8" t="s">
        <v>123</v>
      </c>
      <c r="H75" s="8" t="s">
        <v>123</v>
      </c>
      <c r="I75" s="8">
        <v>19060</v>
      </c>
      <c r="J75" s="8">
        <v>0</v>
      </c>
      <c r="K75" s="8">
        <v>19060</v>
      </c>
      <c r="L75" s="7"/>
      <c r="M75" s="9">
        <v>0</v>
      </c>
      <c r="N75" s="9">
        <v>0</v>
      </c>
      <c r="O75" s="8">
        <v>0</v>
      </c>
      <c r="P75" s="9">
        <v>12000</v>
      </c>
      <c r="Q75" s="11">
        <v>0</v>
      </c>
      <c r="R75" s="11">
        <f t="shared" si="4"/>
        <v>12000</v>
      </c>
      <c r="S75" s="51">
        <f t="shared" si="5"/>
        <v>7060</v>
      </c>
    </row>
    <row r="76" spans="1:19">
      <c r="A76" s="10">
        <v>74</v>
      </c>
      <c r="B76" s="21" t="s">
        <v>159</v>
      </c>
      <c r="C76" s="40" t="s">
        <v>148</v>
      </c>
      <c r="D76" s="39">
        <v>43435</v>
      </c>
      <c r="F76" s="7" t="s">
        <v>160</v>
      </c>
      <c r="G76" s="8">
        <v>3058</v>
      </c>
      <c r="H76" s="8">
        <v>3058</v>
      </c>
      <c r="I76" s="8">
        <v>64394.5</v>
      </c>
      <c r="J76" s="8">
        <v>10116</v>
      </c>
      <c r="K76" s="8">
        <v>54278.5</v>
      </c>
      <c r="L76" s="7"/>
      <c r="M76" s="9">
        <v>0</v>
      </c>
      <c r="N76" s="9">
        <v>0</v>
      </c>
      <c r="O76" s="8">
        <v>0</v>
      </c>
      <c r="P76" s="9">
        <v>6000</v>
      </c>
      <c r="Q76" s="11">
        <v>0</v>
      </c>
      <c r="R76" s="11">
        <f t="shared" si="4"/>
        <v>6000</v>
      </c>
      <c r="S76" s="51">
        <f t="shared" si="5"/>
        <v>48278.5</v>
      </c>
    </row>
    <row r="77" spans="1:19">
      <c r="A77" s="10">
        <v>75</v>
      </c>
      <c r="B77" s="21" t="s">
        <v>161</v>
      </c>
      <c r="C77" s="40" t="s">
        <v>148</v>
      </c>
      <c r="D77" s="39">
        <v>42917</v>
      </c>
      <c r="F77" s="7" t="s">
        <v>162</v>
      </c>
      <c r="G77" s="8">
        <v>1000</v>
      </c>
      <c r="H77" s="8">
        <v>1000</v>
      </c>
      <c r="I77" s="8">
        <v>26000</v>
      </c>
      <c r="J77" s="8">
        <v>0</v>
      </c>
      <c r="K77" s="8">
        <v>26000</v>
      </c>
      <c r="L77" s="7"/>
      <c r="M77" s="9">
        <v>0</v>
      </c>
      <c r="N77" s="9">
        <v>0</v>
      </c>
      <c r="O77" s="8">
        <v>0</v>
      </c>
      <c r="P77" s="9">
        <v>0</v>
      </c>
      <c r="Q77" s="11">
        <v>0</v>
      </c>
      <c r="R77" s="11">
        <f t="shared" si="4"/>
        <v>0</v>
      </c>
      <c r="S77" s="51">
        <f t="shared" si="5"/>
        <v>26000</v>
      </c>
    </row>
    <row r="78" spans="1:19">
      <c r="A78" s="10">
        <v>76</v>
      </c>
      <c r="B78" s="21" t="s">
        <v>163</v>
      </c>
      <c r="C78" s="39">
        <v>42552</v>
      </c>
      <c r="D78" s="39">
        <v>43405</v>
      </c>
      <c r="F78" s="7" t="s">
        <v>164</v>
      </c>
      <c r="G78" s="8">
        <v>5296</v>
      </c>
      <c r="H78" s="8">
        <v>5296</v>
      </c>
      <c r="I78" s="8">
        <v>87460.2727272727</v>
      </c>
      <c r="J78" s="8">
        <v>12592</v>
      </c>
      <c r="K78" s="8">
        <v>74868.2727272727</v>
      </c>
      <c r="L78" s="7"/>
      <c r="M78" s="9">
        <v>0</v>
      </c>
      <c r="N78" s="9">
        <v>0</v>
      </c>
      <c r="O78" s="8">
        <v>0</v>
      </c>
      <c r="P78" s="9">
        <v>5000</v>
      </c>
      <c r="Q78" s="11">
        <v>0</v>
      </c>
      <c r="R78" s="11">
        <f t="shared" si="4"/>
        <v>5000</v>
      </c>
      <c r="S78" s="51">
        <f t="shared" si="5"/>
        <v>69868.2727272727</v>
      </c>
    </row>
    <row r="79" spans="1:19">
      <c r="A79" s="10">
        <v>77</v>
      </c>
      <c r="B79" s="21" t="s">
        <v>165</v>
      </c>
      <c r="C79" s="39">
        <v>40940</v>
      </c>
      <c r="D79" s="39">
        <v>43009</v>
      </c>
      <c r="F79" s="7" t="s">
        <v>166</v>
      </c>
      <c r="G79" s="8">
        <v>4269.83</v>
      </c>
      <c r="H79" s="8">
        <v>4269.83333333333</v>
      </c>
      <c r="I79" s="8">
        <v>51418</v>
      </c>
      <c r="J79" s="8">
        <v>9627</v>
      </c>
      <c r="K79" s="8">
        <v>41791</v>
      </c>
      <c r="L79" s="7"/>
      <c r="M79" s="9">
        <v>0</v>
      </c>
      <c r="N79" s="9">
        <v>0</v>
      </c>
      <c r="O79" s="8">
        <v>0</v>
      </c>
      <c r="P79" s="9">
        <v>0</v>
      </c>
      <c r="Q79" s="11">
        <v>0</v>
      </c>
      <c r="R79" s="11">
        <f t="shared" si="4"/>
        <v>0</v>
      </c>
      <c r="S79" s="51">
        <f t="shared" si="5"/>
        <v>41791</v>
      </c>
    </row>
    <row r="80" spans="1:19">
      <c r="A80" s="10">
        <v>78</v>
      </c>
      <c r="B80" s="21" t="s">
        <v>167</v>
      </c>
      <c r="C80" s="40" t="s">
        <v>123</v>
      </c>
      <c r="D80" s="39">
        <v>42856</v>
      </c>
      <c r="F80" s="7" t="s">
        <v>153</v>
      </c>
      <c r="G80" s="8">
        <v>3752.5</v>
      </c>
      <c r="H80" s="8">
        <v>3752.5</v>
      </c>
      <c r="I80" s="8">
        <v>20277</v>
      </c>
      <c r="J80" s="8">
        <v>7505</v>
      </c>
      <c r="K80" s="8">
        <v>12772</v>
      </c>
      <c r="L80" s="7"/>
      <c r="M80" s="9">
        <v>0</v>
      </c>
      <c r="N80" s="9">
        <v>0</v>
      </c>
      <c r="O80" s="8">
        <v>0</v>
      </c>
      <c r="P80" s="9">
        <v>2000</v>
      </c>
      <c r="Q80" s="11">
        <v>0</v>
      </c>
      <c r="R80" s="11">
        <f t="shared" si="4"/>
        <v>2000</v>
      </c>
      <c r="S80" s="51">
        <f t="shared" si="5"/>
        <v>10772</v>
      </c>
    </row>
    <row r="81" spans="1:19">
      <c r="A81" s="10">
        <v>79</v>
      </c>
      <c r="B81" s="21" t="s">
        <v>168</v>
      </c>
      <c r="C81" s="40" t="s">
        <v>123</v>
      </c>
      <c r="D81" s="39">
        <v>42887</v>
      </c>
      <c r="F81" s="7" t="s">
        <v>158</v>
      </c>
      <c r="G81" s="8">
        <v>2448.67</v>
      </c>
      <c r="H81" s="8">
        <v>2448.66666666667</v>
      </c>
      <c r="I81" s="8">
        <v>27223</v>
      </c>
      <c r="J81" s="8">
        <v>0</v>
      </c>
      <c r="K81" s="8">
        <v>27223</v>
      </c>
      <c r="L81" s="7"/>
      <c r="M81" s="9">
        <v>0</v>
      </c>
      <c r="N81" s="9">
        <v>0</v>
      </c>
      <c r="O81" s="8">
        <v>0</v>
      </c>
      <c r="P81" s="9">
        <v>0</v>
      </c>
      <c r="Q81" s="11">
        <v>0</v>
      </c>
      <c r="R81" s="11">
        <f t="shared" si="4"/>
        <v>0</v>
      </c>
      <c r="S81" s="51">
        <f t="shared" si="5"/>
        <v>27223</v>
      </c>
    </row>
    <row r="82" spans="1:19">
      <c r="A82" s="10">
        <v>80</v>
      </c>
      <c r="B82" s="21" t="s">
        <v>169</v>
      </c>
      <c r="C82" s="40" t="s">
        <v>170</v>
      </c>
      <c r="D82" s="55">
        <v>43678</v>
      </c>
      <c r="E82" s="7">
        <v>3.5</v>
      </c>
      <c r="F82" s="7" t="s">
        <v>171</v>
      </c>
      <c r="G82" s="8">
        <v>4462.5</v>
      </c>
      <c r="H82" s="8">
        <v>4462.5</v>
      </c>
      <c r="I82" s="8">
        <v>110121.511363636</v>
      </c>
      <c r="J82" s="8">
        <v>11925</v>
      </c>
      <c r="K82" s="8">
        <v>98196.5113636364</v>
      </c>
      <c r="L82" s="7">
        <v>15407.976</v>
      </c>
      <c r="M82" s="9">
        <v>39492.208</v>
      </c>
      <c r="N82" s="9">
        <v>15618.75</v>
      </c>
      <c r="O82" s="8">
        <v>4067</v>
      </c>
      <c r="P82" s="9">
        <v>11013</v>
      </c>
      <c r="Q82" s="11">
        <v>0</v>
      </c>
      <c r="R82" s="11">
        <f t="shared" si="4"/>
        <v>15080</v>
      </c>
      <c r="S82" s="51">
        <f t="shared" si="5"/>
        <v>138227.469363636</v>
      </c>
    </row>
    <row r="83" spans="1:19">
      <c r="A83" s="10">
        <v>81</v>
      </c>
      <c r="B83" s="21" t="s">
        <v>172</v>
      </c>
      <c r="C83" s="40" t="s">
        <v>173</v>
      </c>
      <c r="D83" s="55">
        <v>43678</v>
      </c>
      <c r="E83" s="7">
        <v>3.5</v>
      </c>
      <c r="F83" s="7" t="s">
        <v>171</v>
      </c>
      <c r="G83" s="8">
        <v>4137.5</v>
      </c>
      <c r="H83" s="8">
        <v>4137.5</v>
      </c>
      <c r="I83" s="8">
        <v>90040.3522727273</v>
      </c>
      <c r="J83" s="8">
        <v>10275</v>
      </c>
      <c r="K83" s="8">
        <v>79765.3522727273</v>
      </c>
      <c r="L83" s="7">
        <v>6933.5892</v>
      </c>
      <c r="M83" s="9">
        <v>17771.4936</v>
      </c>
      <c r="N83" s="9">
        <v>14481.25</v>
      </c>
      <c r="O83" s="8">
        <v>1411</v>
      </c>
      <c r="P83" s="9">
        <v>18000</v>
      </c>
      <c r="Q83" s="11">
        <v>0</v>
      </c>
      <c r="R83" s="11">
        <f t="shared" si="4"/>
        <v>19411</v>
      </c>
      <c r="S83" s="51">
        <f t="shared" si="5"/>
        <v>92607.0958727273</v>
      </c>
    </row>
    <row r="84" spans="1:19">
      <c r="A84" s="10">
        <v>82</v>
      </c>
      <c r="B84" s="21" t="s">
        <v>174</v>
      </c>
      <c r="C84" s="40" t="s">
        <v>123</v>
      </c>
      <c r="D84" s="7" t="s">
        <v>175</v>
      </c>
      <c r="F84" s="7" t="s">
        <v>176</v>
      </c>
      <c r="G84" s="8">
        <v>4058.5</v>
      </c>
      <c r="H84" s="8">
        <v>4058.5</v>
      </c>
      <c r="I84" s="8">
        <v>61168.0454545455</v>
      </c>
      <c r="J84" s="8">
        <v>4000</v>
      </c>
      <c r="K84" s="8">
        <v>57168.0454545455</v>
      </c>
      <c r="L84" s="7"/>
      <c r="M84" s="9">
        <v>0</v>
      </c>
      <c r="N84" s="9">
        <v>0</v>
      </c>
      <c r="O84" s="8">
        <v>0</v>
      </c>
      <c r="P84" s="57">
        <v>8000</v>
      </c>
      <c r="Q84" s="11">
        <v>0</v>
      </c>
      <c r="R84" s="11">
        <f t="shared" si="4"/>
        <v>8000</v>
      </c>
      <c r="S84" s="51">
        <f t="shared" si="5"/>
        <v>49168.0454545455</v>
      </c>
    </row>
    <row r="85" spans="1:19">
      <c r="A85" s="10">
        <v>83</v>
      </c>
      <c r="B85" s="21" t="s">
        <v>177</v>
      </c>
      <c r="C85" s="40" t="s">
        <v>178</v>
      </c>
      <c r="D85" s="55">
        <v>43678</v>
      </c>
      <c r="F85" s="7" t="s">
        <v>171</v>
      </c>
      <c r="G85" s="8">
        <v>4455</v>
      </c>
      <c r="H85" s="8">
        <v>4455</v>
      </c>
      <c r="I85" s="8">
        <v>81123</v>
      </c>
      <c r="J85" s="8">
        <v>11910</v>
      </c>
      <c r="K85" s="8">
        <v>69213</v>
      </c>
      <c r="L85" s="7">
        <v>11170.7826</v>
      </c>
      <c r="M85" s="9">
        <v>28631.8508</v>
      </c>
      <c r="N85" s="9">
        <v>28957.5</v>
      </c>
      <c r="O85" s="8">
        <v>0</v>
      </c>
      <c r="P85" s="9">
        <v>11000</v>
      </c>
      <c r="Q85" s="11">
        <v>0</v>
      </c>
      <c r="R85" s="11">
        <f t="shared" si="4"/>
        <v>11000</v>
      </c>
      <c r="S85" s="51">
        <f t="shared" si="5"/>
        <v>115802.3508</v>
      </c>
    </row>
    <row r="86" spans="1:19">
      <c r="A86" s="10">
        <v>84</v>
      </c>
      <c r="B86" s="21" t="s">
        <v>179</v>
      </c>
      <c r="C86" s="40" t="s">
        <v>123</v>
      </c>
      <c r="D86" s="7" t="s">
        <v>175</v>
      </c>
      <c r="F86" s="7" t="s">
        <v>176</v>
      </c>
      <c r="G86" s="8">
        <v>4344.5</v>
      </c>
      <c r="H86" s="8">
        <v>4344.5</v>
      </c>
      <c r="I86" s="8">
        <v>67490.9090909091</v>
      </c>
      <c r="J86" s="8">
        <v>1000</v>
      </c>
      <c r="K86" s="8">
        <v>66490.9090909091</v>
      </c>
      <c r="L86" s="7"/>
      <c r="M86" s="9">
        <v>0</v>
      </c>
      <c r="N86" s="9">
        <v>0</v>
      </c>
      <c r="O86" s="8">
        <v>529</v>
      </c>
      <c r="P86" s="57">
        <v>4981</v>
      </c>
      <c r="Q86" s="11">
        <v>0</v>
      </c>
      <c r="R86" s="11">
        <f t="shared" si="4"/>
        <v>5510</v>
      </c>
      <c r="S86" s="51">
        <f t="shared" si="5"/>
        <v>60980.9090909091</v>
      </c>
    </row>
    <row r="87" spans="1:19">
      <c r="A87" s="10">
        <v>85</v>
      </c>
      <c r="B87" s="21" t="s">
        <v>180</v>
      </c>
      <c r="C87" s="40" t="s">
        <v>123</v>
      </c>
      <c r="D87" s="7" t="s">
        <v>181</v>
      </c>
      <c r="F87" s="7" t="s">
        <v>182</v>
      </c>
      <c r="G87" s="8">
        <v>3535.5</v>
      </c>
      <c r="H87" s="8">
        <v>4431.7</v>
      </c>
      <c r="I87" s="8">
        <v>130238.590909091</v>
      </c>
      <c r="J87" s="8">
        <v>7855</v>
      </c>
      <c r="K87" s="8">
        <v>122383.590909091</v>
      </c>
      <c r="L87" s="7"/>
      <c r="M87" s="9">
        <v>0</v>
      </c>
      <c r="N87" s="9">
        <v>0</v>
      </c>
      <c r="O87" s="8">
        <v>0</v>
      </c>
      <c r="P87" s="57">
        <v>16000</v>
      </c>
      <c r="Q87" s="11">
        <v>0</v>
      </c>
      <c r="R87" s="11">
        <f t="shared" si="4"/>
        <v>16000</v>
      </c>
      <c r="S87" s="51">
        <f t="shared" si="5"/>
        <v>106383.590909091</v>
      </c>
    </row>
    <row r="88" spans="1:19">
      <c r="A88" s="10">
        <v>86</v>
      </c>
      <c r="B88" s="21" t="s">
        <v>183</v>
      </c>
      <c r="C88" s="40" t="s">
        <v>123</v>
      </c>
      <c r="D88" s="7" t="s">
        <v>184</v>
      </c>
      <c r="F88" s="7" t="s">
        <v>138</v>
      </c>
      <c r="G88" s="8" t="s">
        <v>123</v>
      </c>
      <c r="H88" s="8" t="s">
        <v>123</v>
      </c>
      <c r="I88" s="8">
        <v>31607</v>
      </c>
      <c r="J88" s="8">
        <v>0</v>
      </c>
      <c r="K88" s="8">
        <v>31607</v>
      </c>
      <c r="L88" s="7"/>
      <c r="M88" s="9">
        <v>0</v>
      </c>
      <c r="N88" s="9">
        <v>0</v>
      </c>
      <c r="O88" s="8">
        <v>12366</v>
      </c>
      <c r="P88" s="9">
        <v>10500</v>
      </c>
      <c r="Q88" s="11">
        <v>0</v>
      </c>
      <c r="R88" s="11">
        <f t="shared" si="4"/>
        <v>22866</v>
      </c>
      <c r="S88" s="51">
        <f t="shared" si="5"/>
        <v>8741</v>
      </c>
    </row>
    <row r="89" spans="1:19">
      <c r="A89" s="10">
        <v>87</v>
      </c>
      <c r="B89" s="21" t="s">
        <v>185</v>
      </c>
      <c r="C89" s="40" t="s">
        <v>186</v>
      </c>
      <c r="D89" s="55">
        <v>43678</v>
      </c>
      <c r="E89" s="7">
        <v>5.5</v>
      </c>
      <c r="F89" s="7" t="s">
        <v>187</v>
      </c>
      <c r="G89" s="8">
        <v>2311</v>
      </c>
      <c r="H89" s="8">
        <v>2311</v>
      </c>
      <c r="I89" s="8">
        <v>74100.6136363636</v>
      </c>
      <c r="J89" s="8">
        <v>1000</v>
      </c>
      <c r="K89" s="8">
        <v>73100.6136363636</v>
      </c>
      <c r="L89" s="7">
        <v>23882.3628</v>
      </c>
      <c r="M89" s="9">
        <v>61212.9224</v>
      </c>
      <c r="N89" s="9">
        <v>12710.5</v>
      </c>
      <c r="O89" s="8">
        <v>0</v>
      </c>
      <c r="P89" s="9">
        <v>25986</v>
      </c>
      <c r="Q89" s="11">
        <v>0</v>
      </c>
      <c r="R89" s="11">
        <f t="shared" si="4"/>
        <v>25986</v>
      </c>
      <c r="S89" s="51">
        <f t="shared" si="5"/>
        <v>121038.036036364</v>
      </c>
    </row>
    <row r="90" spans="1:19">
      <c r="A90" s="10">
        <v>88</v>
      </c>
      <c r="B90" s="21" t="s">
        <v>188</v>
      </c>
      <c r="C90" s="40" t="s">
        <v>189</v>
      </c>
      <c r="D90" s="7" t="s">
        <v>175</v>
      </c>
      <c r="F90" s="7" t="s">
        <v>190</v>
      </c>
      <c r="G90" s="8">
        <v>2471</v>
      </c>
      <c r="H90" s="8">
        <v>2471</v>
      </c>
      <c r="I90" s="8">
        <v>43423.1363636364</v>
      </c>
      <c r="J90" s="8">
        <v>8413</v>
      </c>
      <c r="K90" s="8">
        <v>35010.1363636364</v>
      </c>
      <c r="L90" s="7"/>
      <c r="M90" s="9">
        <v>0</v>
      </c>
      <c r="N90" s="9">
        <v>0</v>
      </c>
      <c r="O90" s="8">
        <v>0</v>
      </c>
      <c r="P90" s="9">
        <v>0</v>
      </c>
      <c r="Q90" s="11">
        <v>0</v>
      </c>
      <c r="R90" s="11">
        <f t="shared" si="4"/>
        <v>0</v>
      </c>
      <c r="S90" s="51">
        <f t="shared" si="5"/>
        <v>35010.1363636364</v>
      </c>
    </row>
    <row r="91" spans="1:19">
      <c r="A91" s="10">
        <v>89</v>
      </c>
      <c r="B91" s="21" t="s">
        <v>191</v>
      </c>
      <c r="C91" s="40"/>
      <c r="D91" s="7" t="s">
        <v>184</v>
      </c>
      <c r="F91" s="7" t="s">
        <v>138</v>
      </c>
      <c r="G91" s="8">
        <v>4000</v>
      </c>
      <c r="H91" s="8">
        <v>4000</v>
      </c>
      <c r="I91" s="8">
        <v>36000</v>
      </c>
      <c r="J91" s="8">
        <v>12000</v>
      </c>
      <c r="K91" s="8">
        <v>24000</v>
      </c>
      <c r="L91" s="7"/>
      <c r="M91" s="9">
        <v>0</v>
      </c>
      <c r="N91" s="9">
        <v>0</v>
      </c>
      <c r="O91" s="8">
        <v>0</v>
      </c>
      <c r="P91" s="9">
        <v>0</v>
      </c>
      <c r="Q91" s="11">
        <v>0</v>
      </c>
      <c r="R91" s="11">
        <f t="shared" si="4"/>
        <v>0</v>
      </c>
      <c r="S91" s="51">
        <f t="shared" si="5"/>
        <v>24000</v>
      </c>
    </row>
    <row r="92" spans="1:19">
      <c r="A92" s="10">
        <v>90</v>
      </c>
      <c r="B92" s="21" t="s">
        <v>192</v>
      </c>
      <c r="C92" s="40"/>
      <c r="D92" s="7" t="s">
        <v>193</v>
      </c>
      <c r="F92" s="7" t="s">
        <v>194</v>
      </c>
      <c r="G92" s="8">
        <v>2964</v>
      </c>
      <c r="H92" s="8">
        <v>2964</v>
      </c>
      <c r="I92" s="8">
        <v>66690</v>
      </c>
      <c r="J92" s="8">
        <v>11892</v>
      </c>
      <c r="K92" s="8">
        <v>54798</v>
      </c>
      <c r="L92" s="7"/>
      <c r="M92" s="9">
        <v>0</v>
      </c>
      <c r="N92" s="9"/>
      <c r="O92" s="8">
        <v>0</v>
      </c>
      <c r="P92" s="57">
        <v>12784</v>
      </c>
      <c r="Q92" s="11">
        <v>0</v>
      </c>
      <c r="R92" s="11">
        <f t="shared" si="4"/>
        <v>12784</v>
      </c>
      <c r="S92" s="51">
        <f t="shared" si="5"/>
        <v>42014</v>
      </c>
    </row>
    <row r="93" spans="1:19">
      <c r="A93" s="10">
        <v>91</v>
      </c>
      <c r="B93" s="21" t="s">
        <v>195</v>
      </c>
      <c r="C93" s="40" t="s">
        <v>196</v>
      </c>
      <c r="D93" s="55">
        <v>43678</v>
      </c>
      <c r="E93" s="7">
        <v>6.5</v>
      </c>
      <c r="F93" s="7" t="s">
        <v>156</v>
      </c>
      <c r="G93" s="8">
        <v>3088.14285714286</v>
      </c>
      <c r="H93" s="8">
        <v>3088.14285714286</v>
      </c>
      <c r="I93" s="8">
        <v>113422.766233766</v>
      </c>
      <c r="J93" s="8">
        <v>15078</v>
      </c>
      <c r="K93" s="8">
        <v>98344.7662337663</v>
      </c>
      <c r="L93" s="7">
        <v>29660.3538</v>
      </c>
      <c r="M93" s="9">
        <v>76022.5004</v>
      </c>
      <c r="N93" s="9">
        <v>20072.91</v>
      </c>
      <c r="O93" s="8">
        <v>0</v>
      </c>
      <c r="P93" s="9">
        <v>38600</v>
      </c>
      <c r="Q93" s="11">
        <v>0</v>
      </c>
      <c r="R93" s="11">
        <f t="shared" si="4"/>
        <v>38600</v>
      </c>
      <c r="S93" s="51">
        <f t="shared" si="5"/>
        <v>155840.176633766</v>
      </c>
    </row>
    <row r="94" spans="1:19">
      <c r="A94" s="10">
        <v>92</v>
      </c>
      <c r="B94" s="21" t="s">
        <v>197</v>
      </c>
      <c r="C94" s="40" t="s">
        <v>123</v>
      </c>
      <c r="D94" s="7" t="s">
        <v>184</v>
      </c>
      <c r="F94" s="7" t="s">
        <v>138</v>
      </c>
      <c r="G94" s="8" t="s">
        <v>123</v>
      </c>
      <c r="H94" s="8" t="s">
        <v>123</v>
      </c>
      <c r="I94" s="8">
        <v>12862</v>
      </c>
      <c r="J94" s="8">
        <v>862</v>
      </c>
      <c r="K94" s="8">
        <v>12000</v>
      </c>
      <c r="L94" s="7"/>
      <c r="M94" s="9">
        <v>0</v>
      </c>
      <c r="N94" s="9">
        <v>0</v>
      </c>
      <c r="O94" s="8">
        <v>0</v>
      </c>
      <c r="P94" s="9">
        <v>0</v>
      </c>
      <c r="Q94" s="11">
        <v>0</v>
      </c>
      <c r="R94" s="11">
        <f t="shared" si="4"/>
        <v>0</v>
      </c>
      <c r="S94" s="51">
        <f t="shared" si="5"/>
        <v>12000</v>
      </c>
    </row>
    <row r="95" spans="1:19">
      <c r="A95" s="10">
        <v>93</v>
      </c>
      <c r="B95" s="21" t="s">
        <v>198</v>
      </c>
      <c r="C95" s="40" t="s">
        <v>123</v>
      </c>
      <c r="D95" s="7" t="s">
        <v>193</v>
      </c>
      <c r="F95" s="7" t="s">
        <v>194</v>
      </c>
      <c r="G95" s="8">
        <v>4500.33333333333</v>
      </c>
      <c r="H95" s="8">
        <v>4500.33333333333</v>
      </c>
      <c r="I95" s="8">
        <v>102073.742424242</v>
      </c>
      <c r="J95" s="8">
        <v>14501</v>
      </c>
      <c r="K95" s="8">
        <v>87572.7424242424</v>
      </c>
      <c r="L95" s="7"/>
      <c r="M95" s="9">
        <v>0</v>
      </c>
      <c r="N95" s="9">
        <v>0</v>
      </c>
      <c r="O95" s="8">
        <v>89588</v>
      </c>
      <c r="P95" s="9">
        <v>15494</v>
      </c>
      <c r="Q95" s="11">
        <v>0</v>
      </c>
      <c r="R95" s="11">
        <f t="shared" si="4"/>
        <v>105082</v>
      </c>
      <c r="S95" s="51">
        <f t="shared" si="5"/>
        <v>-17509.2575757576</v>
      </c>
    </row>
    <row r="96" spans="1:19">
      <c r="A96" s="10">
        <v>94</v>
      </c>
      <c r="B96" s="21" t="s">
        <v>199</v>
      </c>
      <c r="C96" s="40" t="s">
        <v>123</v>
      </c>
      <c r="D96" s="7" t="s">
        <v>184</v>
      </c>
      <c r="F96" s="7" t="s">
        <v>138</v>
      </c>
      <c r="G96" s="8" t="s">
        <v>123</v>
      </c>
      <c r="H96" s="8" t="s">
        <v>123</v>
      </c>
      <c r="I96" s="8">
        <v>21845</v>
      </c>
      <c r="J96" s="8">
        <v>145</v>
      </c>
      <c r="K96" s="8">
        <v>21700</v>
      </c>
      <c r="L96" s="7"/>
      <c r="M96" s="9">
        <v>0</v>
      </c>
      <c r="N96" s="9">
        <v>0</v>
      </c>
      <c r="O96" s="8">
        <v>0</v>
      </c>
      <c r="P96" s="9">
        <v>12100</v>
      </c>
      <c r="Q96" s="11">
        <v>0</v>
      </c>
      <c r="R96" s="11">
        <f t="shared" si="4"/>
        <v>12100</v>
      </c>
      <c r="S96" s="51">
        <f t="shared" si="5"/>
        <v>9600</v>
      </c>
    </row>
    <row r="97" spans="1:19">
      <c r="A97" s="10">
        <v>95</v>
      </c>
      <c r="B97" s="21" t="s">
        <v>200</v>
      </c>
      <c r="C97" s="40" t="s">
        <v>123</v>
      </c>
      <c r="D97" s="7" t="s">
        <v>201</v>
      </c>
      <c r="F97" s="7" t="s">
        <v>202</v>
      </c>
      <c r="G97" s="8">
        <v>3500</v>
      </c>
      <c r="H97" s="8">
        <v>3500</v>
      </c>
      <c r="I97" s="8">
        <v>56828.5454545455</v>
      </c>
      <c r="J97" s="8">
        <v>12500</v>
      </c>
      <c r="K97" s="8">
        <v>44328.5454545455</v>
      </c>
      <c r="L97" s="7"/>
      <c r="M97" s="9">
        <v>0</v>
      </c>
      <c r="N97" s="9">
        <v>0</v>
      </c>
      <c r="O97" s="8">
        <v>6997</v>
      </c>
      <c r="P97" s="9">
        <v>1000</v>
      </c>
      <c r="Q97" s="11">
        <v>0</v>
      </c>
      <c r="R97" s="11">
        <f t="shared" si="4"/>
        <v>7997</v>
      </c>
      <c r="S97" s="51">
        <f t="shared" si="5"/>
        <v>36331.5454545455</v>
      </c>
    </row>
    <row r="98" spans="1:19">
      <c r="A98" s="10">
        <v>96</v>
      </c>
      <c r="B98" s="21" t="s">
        <v>203</v>
      </c>
      <c r="C98" s="40" t="s">
        <v>123</v>
      </c>
      <c r="D98" s="39">
        <v>43466</v>
      </c>
      <c r="F98" s="7" t="s">
        <v>194</v>
      </c>
      <c r="G98" s="8">
        <v>2148.66666666667</v>
      </c>
      <c r="H98" s="8">
        <v>2148.66666666667</v>
      </c>
      <c r="I98" s="8">
        <v>43122.3333333334</v>
      </c>
      <c r="J98" s="8">
        <v>2000</v>
      </c>
      <c r="K98" s="8">
        <v>41122.3333333334</v>
      </c>
      <c r="L98" s="7"/>
      <c r="M98" s="9">
        <v>0</v>
      </c>
      <c r="N98" s="9">
        <v>0</v>
      </c>
      <c r="O98" s="8">
        <v>0</v>
      </c>
      <c r="P98" s="9">
        <v>1000</v>
      </c>
      <c r="Q98" s="11">
        <v>0</v>
      </c>
      <c r="R98" s="11">
        <f t="shared" si="4"/>
        <v>1000</v>
      </c>
      <c r="S98" s="51">
        <f t="shared" si="5"/>
        <v>40122.3333333334</v>
      </c>
    </row>
    <row r="99" spans="1:19">
      <c r="A99" s="10">
        <v>97</v>
      </c>
      <c r="B99" s="21" t="s">
        <v>204</v>
      </c>
      <c r="C99" s="40" t="s">
        <v>100</v>
      </c>
      <c r="D99" s="39">
        <v>42856</v>
      </c>
      <c r="F99" s="7" t="s">
        <v>134</v>
      </c>
      <c r="G99" s="8">
        <v>1520.33333333333</v>
      </c>
      <c r="H99" s="8">
        <v>1520.33333333333</v>
      </c>
      <c r="I99" s="8">
        <v>7697</v>
      </c>
      <c r="J99" s="8">
        <v>3000</v>
      </c>
      <c r="K99" s="8">
        <v>4697</v>
      </c>
      <c r="L99" s="7"/>
      <c r="M99" s="9">
        <v>0</v>
      </c>
      <c r="N99" s="9">
        <v>0</v>
      </c>
      <c r="O99" s="8">
        <v>0</v>
      </c>
      <c r="P99" s="9">
        <v>0</v>
      </c>
      <c r="Q99" s="11">
        <v>0</v>
      </c>
      <c r="R99" s="11">
        <f t="shared" si="4"/>
        <v>0</v>
      </c>
      <c r="S99" s="51">
        <f t="shared" si="5"/>
        <v>4697</v>
      </c>
    </row>
    <row r="100" spans="1:19">
      <c r="A100" s="10">
        <v>98</v>
      </c>
      <c r="B100" s="21" t="s">
        <v>205</v>
      </c>
      <c r="C100" s="40" t="s">
        <v>100</v>
      </c>
      <c r="D100" s="39">
        <v>42705</v>
      </c>
      <c r="F100" s="7" t="s">
        <v>138</v>
      </c>
      <c r="G100" s="8" t="s">
        <v>123</v>
      </c>
      <c r="H100" s="8" t="s">
        <v>123</v>
      </c>
      <c r="I100" s="8">
        <v>13232</v>
      </c>
      <c r="J100" s="8">
        <v>0</v>
      </c>
      <c r="K100" s="8">
        <v>13232</v>
      </c>
      <c r="L100" s="7"/>
      <c r="M100" s="9">
        <v>0</v>
      </c>
      <c r="N100" s="9">
        <v>0</v>
      </c>
      <c r="O100" s="8">
        <v>0</v>
      </c>
      <c r="P100" s="9">
        <v>0</v>
      </c>
      <c r="Q100" s="11">
        <v>0</v>
      </c>
      <c r="R100" s="11">
        <f t="shared" si="4"/>
        <v>0</v>
      </c>
      <c r="S100" s="51">
        <f t="shared" si="5"/>
        <v>13232</v>
      </c>
    </row>
    <row r="101" spans="1:19">
      <c r="A101" s="10">
        <v>99</v>
      </c>
      <c r="B101" s="21" t="s">
        <v>206</v>
      </c>
      <c r="C101" s="40" t="s">
        <v>123</v>
      </c>
      <c r="D101" s="39">
        <v>43344</v>
      </c>
      <c r="F101" s="7" t="s">
        <v>207</v>
      </c>
      <c r="G101" s="8">
        <v>5000</v>
      </c>
      <c r="H101" s="8">
        <v>5000</v>
      </c>
      <c r="I101" s="8">
        <v>116494.454545455</v>
      </c>
      <c r="J101" s="8">
        <v>20000</v>
      </c>
      <c r="K101" s="8">
        <v>96494.454545455</v>
      </c>
      <c r="L101" s="7"/>
      <c r="M101" s="9">
        <v>0</v>
      </c>
      <c r="N101" s="9">
        <v>0</v>
      </c>
      <c r="O101" s="8">
        <v>26369</v>
      </c>
      <c r="P101" s="9">
        <v>26000</v>
      </c>
      <c r="Q101" s="11">
        <v>0</v>
      </c>
      <c r="R101" s="11">
        <f t="shared" si="4"/>
        <v>52369</v>
      </c>
      <c r="S101" s="51">
        <f t="shared" si="5"/>
        <v>44125.454545455</v>
      </c>
    </row>
    <row r="102" spans="1:19">
      <c r="A102" s="10">
        <v>100</v>
      </c>
      <c r="B102" s="21" t="s">
        <v>208</v>
      </c>
      <c r="C102" s="39">
        <v>39934</v>
      </c>
      <c r="D102" s="7" t="s">
        <v>209</v>
      </c>
      <c r="E102" s="7">
        <v>10.5</v>
      </c>
      <c r="F102" s="7" t="s">
        <v>210</v>
      </c>
      <c r="G102" s="8">
        <v>5608.36</v>
      </c>
      <c r="H102" s="8">
        <v>11580.3636363636</v>
      </c>
      <c r="I102" s="8">
        <v>240896.66</v>
      </c>
      <c r="J102" s="8">
        <v>73500</v>
      </c>
      <c r="K102" s="8">
        <v>167396.66</v>
      </c>
      <c r="L102" s="7">
        <v>40060.7376</v>
      </c>
      <c r="M102" s="9">
        <v>102679.7408</v>
      </c>
      <c r="N102" s="9">
        <v>121593.78</v>
      </c>
      <c r="O102" s="8">
        <v>0</v>
      </c>
      <c r="P102" s="9">
        <v>18000</v>
      </c>
      <c r="Q102" s="11">
        <v>0</v>
      </c>
      <c r="R102" s="11">
        <f t="shared" si="4"/>
        <v>18000</v>
      </c>
      <c r="S102" s="51">
        <f t="shared" si="5"/>
        <v>373670.1808</v>
      </c>
    </row>
    <row r="103" spans="1:19">
      <c r="A103" s="10">
        <v>101</v>
      </c>
      <c r="B103" s="21" t="s">
        <v>211</v>
      </c>
      <c r="C103" s="40" t="s">
        <v>129</v>
      </c>
      <c r="D103" s="7" t="s">
        <v>209</v>
      </c>
      <c r="E103" s="7">
        <v>20</v>
      </c>
      <c r="F103" s="7" t="s">
        <v>212</v>
      </c>
      <c r="G103" s="8">
        <v>4548.36</v>
      </c>
      <c r="H103" s="8">
        <v>6878.12037222037</v>
      </c>
      <c r="I103" s="8">
        <v>288476.369823782</v>
      </c>
      <c r="J103" s="8">
        <v>0</v>
      </c>
      <c r="K103" s="8">
        <v>288476.369823782</v>
      </c>
      <c r="L103" s="7"/>
      <c r="M103" s="9">
        <v>0</v>
      </c>
      <c r="N103" s="9">
        <v>89415.56</v>
      </c>
      <c r="O103" s="8">
        <v>0</v>
      </c>
      <c r="P103" s="9">
        <v>0</v>
      </c>
      <c r="Q103" s="11">
        <v>0</v>
      </c>
      <c r="R103" s="11">
        <f t="shared" si="4"/>
        <v>0</v>
      </c>
      <c r="S103" s="51">
        <f t="shared" si="5"/>
        <v>377891.929823782</v>
      </c>
    </row>
    <row r="104" spans="1:19">
      <c r="A104" s="10">
        <v>102</v>
      </c>
      <c r="B104" s="21" t="s">
        <v>213</v>
      </c>
      <c r="C104" s="40" t="s">
        <v>123</v>
      </c>
      <c r="D104" s="7" t="s">
        <v>214</v>
      </c>
      <c r="F104" s="7" t="s">
        <v>215</v>
      </c>
      <c r="G104" s="8">
        <v>5500</v>
      </c>
      <c r="H104" s="8">
        <v>5500</v>
      </c>
      <c r="I104" s="8">
        <v>409149</v>
      </c>
      <c r="J104" s="8">
        <v>0</v>
      </c>
      <c r="K104" s="8">
        <v>409149</v>
      </c>
      <c r="L104" s="7"/>
      <c r="M104" s="9">
        <v>0</v>
      </c>
      <c r="N104" s="9">
        <v>0</v>
      </c>
      <c r="O104" s="8">
        <v>0</v>
      </c>
      <c r="P104" s="9">
        <v>10000</v>
      </c>
      <c r="Q104" s="11">
        <v>0</v>
      </c>
      <c r="R104" s="11">
        <f t="shared" si="4"/>
        <v>10000</v>
      </c>
      <c r="S104" s="51">
        <f t="shared" si="5"/>
        <v>399149</v>
      </c>
    </row>
    <row r="105" spans="1:19">
      <c r="A105" s="10">
        <v>103</v>
      </c>
      <c r="B105" s="21" t="s">
        <v>216</v>
      </c>
      <c r="C105" s="40" t="s">
        <v>123</v>
      </c>
      <c r="D105" s="39">
        <v>42705</v>
      </c>
      <c r="F105" s="7" t="s">
        <v>217</v>
      </c>
      <c r="G105" s="8" t="s">
        <v>123</v>
      </c>
      <c r="H105" s="8" t="s">
        <v>123</v>
      </c>
      <c r="I105" s="8">
        <v>54000</v>
      </c>
      <c r="J105" s="8">
        <v>0</v>
      </c>
      <c r="K105" s="8">
        <v>54000</v>
      </c>
      <c r="L105" s="7"/>
      <c r="M105" s="9">
        <v>0</v>
      </c>
      <c r="N105" s="9">
        <v>0</v>
      </c>
      <c r="O105" s="8">
        <v>1391</v>
      </c>
      <c r="P105" s="9">
        <v>40000</v>
      </c>
      <c r="Q105" s="11">
        <v>0</v>
      </c>
      <c r="R105" s="11">
        <f t="shared" si="4"/>
        <v>41391</v>
      </c>
      <c r="S105" s="51">
        <f t="shared" si="5"/>
        <v>12609</v>
      </c>
    </row>
    <row r="106" spans="1:19">
      <c r="A106" s="10">
        <v>104</v>
      </c>
      <c r="B106" s="21" t="s">
        <v>218</v>
      </c>
      <c r="C106" s="40" t="s">
        <v>123</v>
      </c>
      <c r="D106" s="39" t="s">
        <v>219</v>
      </c>
      <c r="F106" s="7" t="s">
        <v>220</v>
      </c>
      <c r="G106" s="8" t="s">
        <v>123</v>
      </c>
      <c r="H106" s="8" t="s">
        <v>123</v>
      </c>
      <c r="I106" s="8">
        <v>30000</v>
      </c>
      <c r="J106" s="8">
        <v>0</v>
      </c>
      <c r="K106" s="8">
        <v>30000</v>
      </c>
      <c r="L106" s="7"/>
      <c r="M106" s="9">
        <v>0</v>
      </c>
      <c r="N106" s="9">
        <v>0</v>
      </c>
      <c r="O106" s="8">
        <v>15055</v>
      </c>
      <c r="P106" s="9">
        <v>0</v>
      </c>
      <c r="Q106" s="11">
        <v>0</v>
      </c>
      <c r="R106" s="11">
        <f t="shared" si="4"/>
        <v>15055</v>
      </c>
      <c r="S106" s="51">
        <f t="shared" si="5"/>
        <v>14945</v>
      </c>
    </row>
    <row r="107" spans="1:19">
      <c r="A107" s="10">
        <v>105</v>
      </c>
      <c r="B107" s="21" t="s">
        <v>221</v>
      </c>
      <c r="C107" s="40" t="s">
        <v>123</v>
      </c>
      <c r="D107" s="39" t="s">
        <v>219</v>
      </c>
      <c r="F107" s="7" t="s">
        <v>132</v>
      </c>
      <c r="G107" s="8">
        <v>4454.5</v>
      </c>
      <c r="H107" s="8">
        <v>4454.5</v>
      </c>
      <c r="I107" s="8">
        <v>18909</v>
      </c>
      <c r="J107" s="8">
        <v>0</v>
      </c>
      <c r="K107" s="8">
        <v>18909</v>
      </c>
      <c r="L107" s="7"/>
      <c r="M107" s="9">
        <v>0</v>
      </c>
      <c r="N107" s="9">
        <v>0</v>
      </c>
      <c r="O107" s="8">
        <v>0</v>
      </c>
      <c r="P107" s="9">
        <v>0</v>
      </c>
      <c r="Q107" s="11">
        <v>0</v>
      </c>
      <c r="R107" s="11">
        <f t="shared" si="4"/>
        <v>0</v>
      </c>
      <c r="S107" s="51">
        <f t="shared" si="5"/>
        <v>18909</v>
      </c>
    </row>
    <row r="108" spans="1:19">
      <c r="A108" s="10">
        <v>106</v>
      </c>
      <c r="B108" s="21" t="s">
        <v>222</v>
      </c>
      <c r="C108" s="40" t="s">
        <v>123</v>
      </c>
      <c r="D108" s="39">
        <v>42705</v>
      </c>
      <c r="F108" s="7" t="s">
        <v>138</v>
      </c>
      <c r="G108" s="8" t="s">
        <v>123</v>
      </c>
      <c r="H108" s="8" t="s">
        <v>123</v>
      </c>
      <c r="I108" s="8">
        <v>15000</v>
      </c>
      <c r="J108" s="8">
        <v>0</v>
      </c>
      <c r="K108" s="8">
        <v>15000</v>
      </c>
      <c r="L108" s="7"/>
      <c r="M108" s="9">
        <v>0</v>
      </c>
      <c r="N108" s="9">
        <v>0</v>
      </c>
      <c r="O108" s="8">
        <v>0</v>
      </c>
      <c r="P108" s="9">
        <v>0</v>
      </c>
      <c r="Q108" s="11">
        <v>0</v>
      </c>
      <c r="R108" s="11">
        <f t="shared" si="4"/>
        <v>0</v>
      </c>
      <c r="S108" s="51">
        <f t="shared" si="5"/>
        <v>15000</v>
      </c>
    </row>
    <row r="109" spans="1:19">
      <c r="A109" s="10">
        <v>107</v>
      </c>
      <c r="B109" s="56" t="s">
        <v>223</v>
      </c>
      <c r="C109" s="40" t="s">
        <v>123</v>
      </c>
      <c r="D109" s="39">
        <v>42736</v>
      </c>
      <c r="F109" s="7">
        <v>2017.1</v>
      </c>
      <c r="G109" s="8" t="s">
        <v>28</v>
      </c>
      <c r="H109" s="8" t="s">
        <v>28</v>
      </c>
      <c r="I109" s="8">
        <v>20209</v>
      </c>
      <c r="J109" s="8">
        <v>0</v>
      </c>
      <c r="K109" s="8">
        <v>20209</v>
      </c>
      <c r="L109" s="7"/>
      <c r="M109" s="9">
        <v>0</v>
      </c>
      <c r="N109" s="9">
        <v>0</v>
      </c>
      <c r="O109" s="8">
        <v>15000</v>
      </c>
      <c r="P109" s="9">
        <v>0</v>
      </c>
      <c r="Q109" s="11">
        <v>0</v>
      </c>
      <c r="R109" s="11">
        <f t="shared" si="4"/>
        <v>15000</v>
      </c>
      <c r="S109" s="51">
        <f t="shared" si="5"/>
        <v>5209</v>
      </c>
    </row>
    <row r="110" spans="1:19">
      <c r="A110" s="10">
        <v>108</v>
      </c>
      <c r="B110" s="21" t="s">
        <v>224</v>
      </c>
      <c r="C110" s="39">
        <v>42125</v>
      </c>
      <c r="D110" s="39" t="s">
        <v>214</v>
      </c>
      <c r="F110" s="7" t="s">
        <v>225</v>
      </c>
      <c r="G110" s="8">
        <v>5325.375</v>
      </c>
      <c r="H110" s="8">
        <v>5325.375</v>
      </c>
      <c r="I110" s="8">
        <v>42603</v>
      </c>
      <c r="J110" s="8">
        <v>3000</v>
      </c>
      <c r="K110" s="8">
        <v>39603</v>
      </c>
      <c r="L110" s="7"/>
      <c r="M110" s="9">
        <v>0</v>
      </c>
      <c r="N110" s="9">
        <v>0</v>
      </c>
      <c r="O110" s="8">
        <v>1077</v>
      </c>
      <c r="P110" s="9">
        <v>1000</v>
      </c>
      <c r="Q110" s="11">
        <v>0</v>
      </c>
      <c r="R110" s="11">
        <f t="shared" si="4"/>
        <v>2077</v>
      </c>
      <c r="S110" s="51">
        <f t="shared" si="5"/>
        <v>37526</v>
      </c>
    </row>
    <row r="111" spans="1:19">
      <c r="A111" s="10">
        <v>109</v>
      </c>
      <c r="B111" s="21" t="s">
        <v>226</v>
      </c>
      <c r="C111" s="40" t="s">
        <v>123</v>
      </c>
      <c r="D111" s="39" t="s">
        <v>214</v>
      </c>
      <c r="F111" s="7" t="s">
        <v>227</v>
      </c>
      <c r="G111" s="8">
        <v>5107</v>
      </c>
      <c r="H111" s="8">
        <v>5107</v>
      </c>
      <c r="I111" s="8">
        <v>15321</v>
      </c>
      <c r="J111" s="8">
        <v>0</v>
      </c>
      <c r="K111" s="8">
        <v>15321</v>
      </c>
      <c r="L111" s="7"/>
      <c r="M111" s="9">
        <v>0</v>
      </c>
      <c r="N111" s="9">
        <v>0</v>
      </c>
      <c r="O111" s="8">
        <v>0</v>
      </c>
      <c r="P111" s="9">
        <v>0</v>
      </c>
      <c r="Q111" s="11">
        <v>0</v>
      </c>
      <c r="R111" s="11">
        <f t="shared" si="4"/>
        <v>0</v>
      </c>
      <c r="S111" s="51">
        <f t="shared" si="5"/>
        <v>15321</v>
      </c>
    </row>
    <row r="112" spans="1:19">
      <c r="A112" s="10">
        <v>110</v>
      </c>
      <c r="B112" s="21" t="s">
        <v>228</v>
      </c>
      <c r="C112" s="40" t="s">
        <v>123</v>
      </c>
      <c r="D112" s="39" t="s">
        <v>219</v>
      </c>
      <c r="F112" s="7" t="s">
        <v>132</v>
      </c>
      <c r="G112" s="8">
        <v>4343</v>
      </c>
      <c r="H112" s="8">
        <v>6514.5</v>
      </c>
      <c r="I112" s="8">
        <v>24558</v>
      </c>
      <c r="J112" s="8">
        <v>0</v>
      </c>
      <c r="K112" s="8">
        <v>24558</v>
      </c>
      <c r="L112" s="7"/>
      <c r="M112" s="9">
        <v>0</v>
      </c>
      <c r="N112" s="9">
        <v>0</v>
      </c>
      <c r="O112" s="8">
        <v>0</v>
      </c>
      <c r="P112" s="9">
        <v>0</v>
      </c>
      <c r="Q112" s="11">
        <v>0</v>
      </c>
      <c r="R112" s="11">
        <f t="shared" si="4"/>
        <v>0</v>
      </c>
      <c r="S112" s="51">
        <f t="shared" si="5"/>
        <v>24558</v>
      </c>
    </row>
    <row r="113" spans="1:19">
      <c r="A113" s="10">
        <v>111</v>
      </c>
      <c r="B113" s="21" t="s">
        <v>229</v>
      </c>
      <c r="C113" s="40" t="s">
        <v>123</v>
      </c>
      <c r="D113" s="7" t="s">
        <v>230</v>
      </c>
      <c r="F113" s="7" t="s">
        <v>231</v>
      </c>
      <c r="G113" s="8">
        <v>5210.4</v>
      </c>
      <c r="H113" s="8">
        <v>5210.4</v>
      </c>
      <c r="I113" s="8">
        <v>52104</v>
      </c>
      <c r="J113" s="8">
        <v>0</v>
      </c>
      <c r="K113" s="8">
        <v>52104</v>
      </c>
      <c r="L113" s="7"/>
      <c r="M113" s="9">
        <v>0</v>
      </c>
      <c r="N113" s="9">
        <v>0</v>
      </c>
      <c r="O113" s="8">
        <v>0</v>
      </c>
      <c r="P113" s="9">
        <v>0</v>
      </c>
      <c r="Q113" s="11">
        <v>0</v>
      </c>
      <c r="R113" s="11">
        <f t="shared" si="4"/>
        <v>0</v>
      </c>
      <c r="S113" s="51">
        <f t="shared" si="5"/>
        <v>52104</v>
      </c>
    </row>
    <row r="114" spans="1:19">
      <c r="A114" s="10">
        <v>112</v>
      </c>
      <c r="B114" s="56" t="s">
        <v>232</v>
      </c>
      <c r="C114" s="40" t="s">
        <v>123</v>
      </c>
      <c r="D114" s="39">
        <v>42795</v>
      </c>
      <c r="F114" s="7">
        <v>2017.3</v>
      </c>
      <c r="G114" s="8" t="s">
        <v>28</v>
      </c>
      <c r="H114" s="8" t="s">
        <v>28</v>
      </c>
      <c r="I114" s="8">
        <v>7000</v>
      </c>
      <c r="J114" s="8">
        <v>0</v>
      </c>
      <c r="K114" s="8">
        <v>7000</v>
      </c>
      <c r="L114" s="7"/>
      <c r="M114" s="9">
        <v>0</v>
      </c>
      <c r="N114" s="9">
        <v>0</v>
      </c>
      <c r="O114" s="8">
        <v>0</v>
      </c>
      <c r="P114" s="9">
        <v>0</v>
      </c>
      <c r="Q114" s="11">
        <v>0</v>
      </c>
      <c r="R114" s="11">
        <f t="shared" si="4"/>
        <v>0</v>
      </c>
      <c r="S114" s="51">
        <f t="shared" si="5"/>
        <v>7000</v>
      </c>
    </row>
    <row r="115" spans="1:19">
      <c r="A115" s="10">
        <v>113</v>
      </c>
      <c r="B115" s="56" t="s">
        <v>233</v>
      </c>
      <c r="C115" s="40" t="s">
        <v>123</v>
      </c>
      <c r="D115" s="39">
        <v>42795</v>
      </c>
      <c r="F115" s="7">
        <v>2017.3</v>
      </c>
      <c r="G115" s="8" t="s">
        <v>28</v>
      </c>
      <c r="H115" s="9" t="s">
        <v>28</v>
      </c>
      <c r="I115" s="8">
        <v>14000</v>
      </c>
      <c r="J115" s="8">
        <v>0</v>
      </c>
      <c r="K115" s="8">
        <v>14000</v>
      </c>
      <c r="L115" s="7"/>
      <c r="M115" s="9">
        <v>0</v>
      </c>
      <c r="N115" s="9">
        <v>0</v>
      </c>
      <c r="O115" s="8">
        <v>0</v>
      </c>
      <c r="P115" s="9">
        <v>0</v>
      </c>
      <c r="Q115" s="11">
        <v>0</v>
      </c>
      <c r="R115" s="11">
        <f t="shared" si="4"/>
        <v>0</v>
      </c>
      <c r="S115" s="51">
        <f t="shared" si="5"/>
        <v>14000</v>
      </c>
    </row>
    <row r="116" spans="1:19">
      <c r="A116" s="10">
        <v>114</v>
      </c>
      <c r="B116" s="56" t="s">
        <v>234</v>
      </c>
      <c r="C116" s="40" t="s">
        <v>123</v>
      </c>
      <c r="D116" s="39">
        <v>42795</v>
      </c>
      <c r="F116" s="7">
        <v>2017.3</v>
      </c>
      <c r="G116" s="8" t="s">
        <v>28</v>
      </c>
      <c r="H116" s="9" t="s">
        <v>28</v>
      </c>
      <c r="I116" s="8">
        <v>7000</v>
      </c>
      <c r="J116" s="8">
        <v>0</v>
      </c>
      <c r="K116" s="8">
        <v>7000</v>
      </c>
      <c r="L116" s="7"/>
      <c r="M116" s="9">
        <v>0</v>
      </c>
      <c r="N116" s="9">
        <v>0</v>
      </c>
      <c r="O116" s="8">
        <v>0</v>
      </c>
      <c r="P116" s="9">
        <v>0</v>
      </c>
      <c r="Q116" s="11">
        <v>0</v>
      </c>
      <c r="R116" s="11">
        <f t="shared" si="4"/>
        <v>0</v>
      </c>
      <c r="S116" s="51">
        <f t="shared" si="5"/>
        <v>7000</v>
      </c>
    </row>
    <row r="117" spans="1:19">
      <c r="A117" s="10">
        <v>115</v>
      </c>
      <c r="B117" s="56" t="s">
        <v>235</v>
      </c>
      <c r="C117" s="40" t="s">
        <v>123</v>
      </c>
      <c r="D117" s="39">
        <v>42795</v>
      </c>
      <c r="F117" s="7">
        <v>2017.3</v>
      </c>
      <c r="G117" s="8" t="s">
        <v>28</v>
      </c>
      <c r="H117" s="9" t="s">
        <v>28</v>
      </c>
      <c r="I117" s="8">
        <v>24000</v>
      </c>
      <c r="J117" s="8">
        <v>0</v>
      </c>
      <c r="K117" s="8">
        <v>24000</v>
      </c>
      <c r="L117" s="7"/>
      <c r="M117" s="9">
        <v>0</v>
      </c>
      <c r="N117" s="9">
        <v>0</v>
      </c>
      <c r="O117" s="8">
        <v>0</v>
      </c>
      <c r="P117" s="9">
        <v>0</v>
      </c>
      <c r="Q117" s="11">
        <v>0</v>
      </c>
      <c r="R117" s="11">
        <f t="shared" si="4"/>
        <v>0</v>
      </c>
      <c r="S117" s="51">
        <f t="shared" si="5"/>
        <v>24000</v>
      </c>
    </row>
    <row r="118" spans="1:19">
      <c r="A118" s="10">
        <v>116</v>
      </c>
      <c r="B118" s="21" t="s">
        <v>236</v>
      </c>
      <c r="C118" s="40" t="s">
        <v>123</v>
      </c>
      <c r="D118" s="7" t="s">
        <v>230</v>
      </c>
      <c r="F118" s="7" t="s">
        <v>146</v>
      </c>
      <c r="G118" s="8">
        <v>3500</v>
      </c>
      <c r="H118" s="9">
        <v>3500</v>
      </c>
      <c r="I118" s="8">
        <v>7000</v>
      </c>
      <c r="J118" s="8">
        <v>0</v>
      </c>
      <c r="K118" s="8">
        <v>7000</v>
      </c>
      <c r="L118" s="7"/>
      <c r="M118" s="9">
        <v>0</v>
      </c>
      <c r="N118" s="9">
        <v>0</v>
      </c>
      <c r="O118" s="8">
        <v>0</v>
      </c>
      <c r="P118" s="9">
        <v>0</v>
      </c>
      <c r="Q118" s="11">
        <v>0</v>
      </c>
      <c r="R118" s="11">
        <f t="shared" si="4"/>
        <v>0</v>
      </c>
      <c r="S118" s="51">
        <f t="shared" si="5"/>
        <v>7000</v>
      </c>
    </row>
    <row r="119" spans="1:19">
      <c r="A119" s="10">
        <v>117</v>
      </c>
      <c r="B119" s="56" t="s">
        <v>237</v>
      </c>
      <c r="C119" s="40" t="s">
        <v>123</v>
      </c>
      <c r="D119" s="39">
        <v>43070</v>
      </c>
      <c r="F119" s="7">
        <v>2017.12</v>
      </c>
      <c r="G119" s="8" t="s">
        <v>28</v>
      </c>
      <c r="H119" s="9" t="s">
        <v>28</v>
      </c>
      <c r="I119" s="8">
        <v>13000</v>
      </c>
      <c r="J119" s="8">
        <v>0</v>
      </c>
      <c r="K119" s="8">
        <v>13000</v>
      </c>
      <c r="L119" s="7"/>
      <c r="M119" s="9">
        <v>0</v>
      </c>
      <c r="N119" s="9">
        <v>0</v>
      </c>
      <c r="O119" s="8">
        <v>0</v>
      </c>
      <c r="P119" s="9">
        <v>0</v>
      </c>
      <c r="Q119" s="11">
        <v>0</v>
      </c>
      <c r="R119" s="11">
        <f t="shared" si="4"/>
        <v>0</v>
      </c>
      <c r="S119" s="51">
        <f t="shared" si="5"/>
        <v>13000</v>
      </c>
    </row>
    <row r="120" spans="1:19">
      <c r="A120" s="10">
        <v>118</v>
      </c>
      <c r="B120" s="21" t="s">
        <v>238</v>
      </c>
      <c r="C120" s="40" t="s">
        <v>123</v>
      </c>
      <c r="D120" s="39" t="s">
        <v>230</v>
      </c>
      <c r="F120" s="7" t="s">
        <v>231</v>
      </c>
      <c r="G120" s="8">
        <v>5659.2</v>
      </c>
      <c r="H120" s="9">
        <v>5659.2</v>
      </c>
      <c r="I120" s="8">
        <v>56592</v>
      </c>
      <c r="J120" s="8">
        <v>0</v>
      </c>
      <c r="K120" s="8">
        <v>56592</v>
      </c>
      <c r="L120" s="7"/>
      <c r="M120" s="9">
        <v>0</v>
      </c>
      <c r="N120" s="9">
        <v>0</v>
      </c>
      <c r="O120" s="8">
        <v>0</v>
      </c>
      <c r="P120" s="9">
        <v>0</v>
      </c>
      <c r="Q120" s="11">
        <v>0</v>
      </c>
      <c r="R120" s="11">
        <f t="shared" si="4"/>
        <v>0</v>
      </c>
      <c r="S120" s="51">
        <f t="shared" si="5"/>
        <v>56592</v>
      </c>
    </row>
    <row r="121" spans="1:19">
      <c r="A121" s="7">
        <v>119</v>
      </c>
      <c r="B121" s="21" t="s">
        <v>239</v>
      </c>
      <c r="C121" s="21">
        <v>42795</v>
      </c>
      <c r="D121" s="21">
        <v>42826</v>
      </c>
      <c r="E121" s="7" t="s">
        <v>123</v>
      </c>
      <c r="F121" s="21" t="s">
        <v>240</v>
      </c>
      <c r="G121" s="8">
        <v>1500</v>
      </c>
      <c r="H121" s="8">
        <v>1500</v>
      </c>
      <c r="I121" s="9">
        <v>3000</v>
      </c>
      <c r="J121" s="9">
        <v>0</v>
      </c>
      <c r="K121" s="9">
        <v>3000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11">
        <v>0</v>
      </c>
      <c r="R121" s="11">
        <f t="shared" si="4"/>
        <v>0</v>
      </c>
      <c r="S121" s="51">
        <f t="shared" si="5"/>
        <v>3000</v>
      </c>
    </row>
    <row r="122" spans="1:19">
      <c r="A122" s="7">
        <v>120</v>
      </c>
      <c r="B122" s="21" t="s">
        <v>241</v>
      </c>
      <c r="C122" s="21">
        <v>42826</v>
      </c>
      <c r="D122" s="21">
        <v>42856</v>
      </c>
      <c r="E122" s="7" t="s">
        <v>123</v>
      </c>
      <c r="F122" s="21" t="s">
        <v>242</v>
      </c>
      <c r="G122" s="9">
        <v>1897.5</v>
      </c>
      <c r="H122" s="9">
        <v>1897.5</v>
      </c>
      <c r="I122" s="9">
        <v>3795</v>
      </c>
      <c r="J122" s="9">
        <v>0</v>
      </c>
      <c r="K122" s="9">
        <v>3795</v>
      </c>
      <c r="L122" s="9">
        <v>0</v>
      </c>
      <c r="M122" s="9">
        <v>0</v>
      </c>
      <c r="N122" s="9">
        <v>0</v>
      </c>
      <c r="O122" s="9">
        <v>0</v>
      </c>
      <c r="P122" s="9">
        <v>2000</v>
      </c>
      <c r="Q122" s="11">
        <v>0</v>
      </c>
      <c r="R122" s="11">
        <f t="shared" ref="R122:R178" si="6">O122+P122</f>
        <v>2000</v>
      </c>
      <c r="S122" s="51">
        <f t="shared" ref="S122:S134" si="7">K122+M122+N122-R122</f>
        <v>1795</v>
      </c>
    </row>
    <row r="123" spans="1:19">
      <c r="A123" s="7">
        <v>121</v>
      </c>
      <c r="B123" s="21" t="s">
        <v>243</v>
      </c>
      <c r="C123" s="21">
        <v>42795</v>
      </c>
      <c r="D123" s="21">
        <v>42948</v>
      </c>
      <c r="F123" s="21" t="s">
        <v>244</v>
      </c>
      <c r="G123" s="9">
        <v>2748.25</v>
      </c>
      <c r="H123" s="9">
        <v>2748.25</v>
      </c>
      <c r="I123" s="9">
        <v>10993</v>
      </c>
      <c r="J123" s="9">
        <v>0</v>
      </c>
      <c r="K123" s="9">
        <v>10993</v>
      </c>
      <c r="L123" s="9">
        <v>0</v>
      </c>
      <c r="M123" s="9">
        <v>0</v>
      </c>
      <c r="N123" s="9">
        <v>0</v>
      </c>
      <c r="O123" s="9">
        <v>10904</v>
      </c>
      <c r="P123" s="9">
        <v>0</v>
      </c>
      <c r="Q123" s="11">
        <v>0</v>
      </c>
      <c r="R123" s="11">
        <f t="shared" si="6"/>
        <v>10904</v>
      </c>
      <c r="S123" s="51">
        <f t="shared" si="7"/>
        <v>89</v>
      </c>
    </row>
    <row r="124" spans="1:19">
      <c r="A124" s="7">
        <v>122</v>
      </c>
      <c r="B124" s="21" t="s">
        <v>245</v>
      </c>
      <c r="C124" s="21">
        <v>42826</v>
      </c>
      <c r="D124" s="21">
        <v>42856</v>
      </c>
      <c r="E124" s="7" t="s">
        <v>123</v>
      </c>
      <c r="F124" s="21" t="s">
        <v>242</v>
      </c>
      <c r="G124" s="9">
        <v>3920</v>
      </c>
      <c r="H124" s="9">
        <v>3920</v>
      </c>
      <c r="I124" s="9">
        <v>7840</v>
      </c>
      <c r="J124" s="9">
        <v>0</v>
      </c>
      <c r="K124" s="9">
        <v>7840</v>
      </c>
      <c r="L124" s="9">
        <v>0</v>
      </c>
      <c r="M124" s="9">
        <v>0</v>
      </c>
      <c r="N124" s="9">
        <v>0</v>
      </c>
      <c r="O124" s="9">
        <v>0</v>
      </c>
      <c r="P124" s="9">
        <v>2000</v>
      </c>
      <c r="Q124" s="11">
        <v>0</v>
      </c>
      <c r="R124" s="11">
        <f t="shared" si="6"/>
        <v>2000</v>
      </c>
      <c r="S124" s="51">
        <f t="shared" si="7"/>
        <v>5840</v>
      </c>
    </row>
    <row r="125" spans="1:19">
      <c r="A125" s="7">
        <v>123</v>
      </c>
      <c r="B125" s="21" t="s">
        <v>246</v>
      </c>
      <c r="C125" s="21">
        <v>42826</v>
      </c>
      <c r="D125" s="21">
        <v>42856</v>
      </c>
      <c r="E125" s="7" t="s">
        <v>123</v>
      </c>
      <c r="F125" s="21" t="s">
        <v>242</v>
      </c>
      <c r="G125" s="9">
        <v>3810.5</v>
      </c>
      <c r="H125" s="9">
        <v>3810.5</v>
      </c>
      <c r="I125" s="9">
        <v>7621</v>
      </c>
      <c r="J125" s="9">
        <v>0</v>
      </c>
      <c r="K125" s="9">
        <v>7621</v>
      </c>
      <c r="L125" s="9">
        <v>0</v>
      </c>
      <c r="M125" s="9">
        <v>0</v>
      </c>
      <c r="N125" s="9">
        <v>0</v>
      </c>
      <c r="O125" s="9">
        <v>0</v>
      </c>
      <c r="P125" s="9">
        <v>1000</v>
      </c>
      <c r="Q125" s="11">
        <v>0</v>
      </c>
      <c r="R125" s="11">
        <f t="shared" si="6"/>
        <v>1000</v>
      </c>
      <c r="S125" s="51">
        <f t="shared" si="7"/>
        <v>6621</v>
      </c>
    </row>
    <row r="126" spans="1:19">
      <c r="A126" s="7">
        <v>124</v>
      </c>
      <c r="B126" s="21" t="s">
        <v>247</v>
      </c>
      <c r="C126" s="21">
        <v>42826</v>
      </c>
      <c r="D126" s="21">
        <v>43405</v>
      </c>
      <c r="E126" s="7" t="s">
        <v>123</v>
      </c>
      <c r="F126" s="21" t="s">
        <v>248</v>
      </c>
      <c r="G126" s="9">
        <v>4710.5</v>
      </c>
      <c r="H126" s="9">
        <v>4710.5</v>
      </c>
      <c r="I126" s="9">
        <v>49888.48</v>
      </c>
      <c r="J126" s="9">
        <v>3000</v>
      </c>
      <c r="K126" s="9">
        <v>46888.48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11">
        <v>0</v>
      </c>
      <c r="R126" s="11">
        <f t="shared" si="6"/>
        <v>0</v>
      </c>
      <c r="S126" s="51">
        <f t="shared" si="7"/>
        <v>46888.48</v>
      </c>
    </row>
    <row r="127" spans="1:19">
      <c r="A127" s="7">
        <v>125</v>
      </c>
      <c r="B127" s="21" t="s">
        <v>249</v>
      </c>
      <c r="C127" s="21">
        <v>42856</v>
      </c>
      <c r="D127" s="21">
        <v>42887</v>
      </c>
      <c r="E127" s="7" t="s">
        <v>123</v>
      </c>
      <c r="F127" s="21" t="s">
        <v>250</v>
      </c>
      <c r="G127" s="8">
        <v>1241</v>
      </c>
      <c r="H127" s="8">
        <v>1241</v>
      </c>
      <c r="I127" s="9">
        <v>2482</v>
      </c>
      <c r="J127" s="9">
        <v>0</v>
      </c>
      <c r="K127" s="9">
        <v>2482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11">
        <v>0</v>
      </c>
      <c r="R127" s="11">
        <f t="shared" si="6"/>
        <v>0</v>
      </c>
      <c r="S127" s="51">
        <f t="shared" si="7"/>
        <v>2482</v>
      </c>
    </row>
    <row r="128" spans="1:19">
      <c r="A128" s="10">
        <v>126</v>
      </c>
      <c r="B128" s="21" t="s">
        <v>251</v>
      </c>
      <c r="C128" s="21">
        <v>42826</v>
      </c>
      <c r="D128" s="21">
        <v>42856</v>
      </c>
      <c r="E128" s="10" t="s">
        <v>123</v>
      </c>
      <c r="F128" s="21" t="s">
        <v>242</v>
      </c>
      <c r="G128" s="8">
        <v>2669</v>
      </c>
      <c r="H128" s="8">
        <v>2669</v>
      </c>
      <c r="I128" s="8">
        <v>5338</v>
      </c>
      <c r="J128" s="8">
        <v>5338</v>
      </c>
      <c r="K128" s="8">
        <v>0</v>
      </c>
      <c r="L128" s="9">
        <v>0</v>
      </c>
      <c r="M128" s="9">
        <v>0</v>
      </c>
      <c r="N128" s="8">
        <v>0</v>
      </c>
      <c r="O128" s="8">
        <v>0</v>
      </c>
      <c r="P128" s="8">
        <v>0</v>
      </c>
      <c r="Q128" s="11">
        <v>0</v>
      </c>
      <c r="R128" s="11">
        <f t="shared" si="6"/>
        <v>0</v>
      </c>
      <c r="S128" s="51">
        <f t="shared" si="7"/>
        <v>0</v>
      </c>
    </row>
    <row r="129" s="6" customFormat="1" spans="1:42">
      <c r="A129" s="58">
        <v>127</v>
      </c>
      <c r="B129" s="59" t="s">
        <v>252</v>
      </c>
      <c r="C129" s="60">
        <v>42767</v>
      </c>
      <c r="D129" s="60">
        <v>43678</v>
      </c>
      <c r="E129" s="58">
        <v>1</v>
      </c>
      <c r="F129" s="60" t="s">
        <v>253</v>
      </c>
      <c r="G129" s="61">
        <v>6000</v>
      </c>
      <c r="H129" s="61">
        <v>6000</v>
      </c>
      <c r="I129" s="61">
        <v>75272.73</v>
      </c>
      <c r="J129" s="61">
        <v>0</v>
      </c>
      <c r="K129" s="61">
        <v>75272.73</v>
      </c>
      <c r="L129" s="61">
        <v>0</v>
      </c>
      <c r="M129" s="61">
        <v>0</v>
      </c>
      <c r="N129" s="61">
        <v>6000</v>
      </c>
      <c r="O129" s="61">
        <v>0</v>
      </c>
      <c r="P129" s="61">
        <v>0</v>
      </c>
      <c r="Q129" s="78">
        <v>0</v>
      </c>
      <c r="R129" s="78">
        <f t="shared" si="6"/>
        <v>0</v>
      </c>
      <c r="S129" s="79">
        <f t="shared" si="7"/>
        <v>81272.73</v>
      </c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</row>
    <row r="130" spans="1:19">
      <c r="A130" s="10">
        <v>128</v>
      </c>
      <c r="B130" s="21" t="s">
        <v>254</v>
      </c>
      <c r="C130" s="21">
        <v>43040</v>
      </c>
      <c r="D130" s="21">
        <v>43678</v>
      </c>
      <c r="E130" s="10">
        <v>2</v>
      </c>
      <c r="F130" s="21" t="s">
        <v>255</v>
      </c>
      <c r="G130" s="8">
        <v>6000</v>
      </c>
      <c r="H130" s="8">
        <v>10000</v>
      </c>
      <c r="I130" s="8">
        <v>126818.18</v>
      </c>
      <c r="J130" s="8">
        <v>500</v>
      </c>
      <c r="K130" s="8">
        <v>126318.18</v>
      </c>
      <c r="L130" s="8">
        <v>9244.7856</v>
      </c>
      <c r="M130" s="8">
        <v>23695.32</v>
      </c>
      <c r="N130" s="8">
        <v>20000</v>
      </c>
      <c r="O130" s="8">
        <v>70961</v>
      </c>
      <c r="P130" s="8">
        <v>10000</v>
      </c>
      <c r="Q130" s="11">
        <v>0</v>
      </c>
      <c r="R130" s="11">
        <f t="shared" si="6"/>
        <v>80961</v>
      </c>
      <c r="S130" s="51">
        <f t="shared" si="7"/>
        <v>89052.5</v>
      </c>
    </row>
    <row r="131" spans="1:19">
      <c r="A131" s="10">
        <v>129</v>
      </c>
      <c r="B131" s="21" t="s">
        <v>256</v>
      </c>
      <c r="C131" s="21">
        <v>42979</v>
      </c>
      <c r="D131" s="21">
        <v>43678</v>
      </c>
      <c r="E131" s="10">
        <v>2</v>
      </c>
      <c r="F131" s="21" t="s">
        <v>257</v>
      </c>
      <c r="G131" s="8">
        <v>6000</v>
      </c>
      <c r="H131" s="8">
        <v>6000</v>
      </c>
      <c r="I131" s="8">
        <v>105818.18</v>
      </c>
      <c r="J131" s="8">
        <v>20500</v>
      </c>
      <c r="K131" s="8">
        <v>85318.18</v>
      </c>
      <c r="L131" s="8">
        <v>9629.985</v>
      </c>
      <c r="M131" s="8">
        <v>24682.63</v>
      </c>
      <c r="N131" s="8">
        <v>12000</v>
      </c>
      <c r="O131" s="8">
        <v>0</v>
      </c>
      <c r="P131" s="8">
        <v>4000</v>
      </c>
      <c r="Q131" s="11">
        <v>0</v>
      </c>
      <c r="R131" s="11">
        <f t="shared" si="6"/>
        <v>4000</v>
      </c>
      <c r="S131" s="51">
        <f t="shared" si="7"/>
        <v>118000.81</v>
      </c>
    </row>
    <row r="132" spans="1:19">
      <c r="A132" s="10">
        <v>130</v>
      </c>
      <c r="B132" s="21" t="s">
        <v>258</v>
      </c>
      <c r="C132" s="21">
        <v>41730</v>
      </c>
      <c r="D132" s="21">
        <v>43678</v>
      </c>
      <c r="E132" s="10">
        <v>2.5</v>
      </c>
      <c r="F132" s="21" t="s">
        <v>259</v>
      </c>
      <c r="G132" s="8">
        <v>4000</v>
      </c>
      <c r="H132" s="8">
        <v>7375</v>
      </c>
      <c r="I132" s="8">
        <v>107636.364</v>
      </c>
      <c r="J132" s="8">
        <v>6000</v>
      </c>
      <c r="K132" s="8">
        <v>101636.36</v>
      </c>
      <c r="L132" s="8">
        <v>25037.961</v>
      </c>
      <c r="M132" s="8">
        <v>64174.84</v>
      </c>
      <c r="N132" s="8">
        <v>18437.5</v>
      </c>
      <c r="O132" s="8">
        <v>53885</v>
      </c>
      <c r="P132" s="8">
        <v>27404</v>
      </c>
      <c r="Q132" s="11">
        <v>0</v>
      </c>
      <c r="R132" s="11">
        <f t="shared" si="6"/>
        <v>81289</v>
      </c>
      <c r="S132" s="51">
        <f t="shared" si="7"/>
        <v>102959.7</v>
      </c>
    </row>
    <row r="133" spans="1:19">
      <c r="A133" s="7">
        <v>131</v>
      </c>
      <c r="B133" s="21" t="s">
        <v>260</v>
      </c>
      <c r="C133" s="21">
        <v>43101</v>
      </c>
      <c r="D133" s="21">
        <v>43101</v>
      </c>
      <c r="E133" s="7" t="s">
        <v>123</v>
      </c>
      <c r="F133" s="21" t="s">
        <v>77</v>
      </c>
      <c r="G133" s="9">
        <v>0</v>
      </c>
      <c r="H133" s="9">
        <v>0</v>
      </c>
      <c r="I133" s="9">
        <v>1154</v>
      </c>
      <c r="J133" s="9">
        <v>0</v>
      </c>
      <c r="K133" s="9">
        <v>1154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11">
        <v>0</v>
      </c>
      <c r="R133" s="11">
        <f t="shared" si="6"/>
        <v>0</v>
      </c>
      <c r="S133" s="51">
        <f t="shared" si="7"/>
        <v>1154</v>
      </c>
    </row>
    <row r="134" spans="1:19">
      <c r="A134" s="7">
        <v>132</v>
      </c>
      <c r="B134" s="21" t="s">
        <v>261</v>
      </c>
      <c r="C134" s="21">
        <v>43191</v>
      </c>
      <c r="D134" s="21">
        <v>43252</v>
      </c>
      <c r="E134" s="7" t="s">
        <v>123</v>
      </c>
      <c r="F134" s="21" t="s">
        <v>77</v>
      </c>
      <c r="G134" s="9">
        <v>0</v>
      </c>
      <c r="H134" s="9">
        <v>0</v>
      </c>
      <c r="I134" s="9">
        <v>4762</v>
      </c>
      <c r="J134" s="9">
        <v>0</v>
      </c>
      <c r="K134" s="9">
        <v>4762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11">
        <v>0</v>
      </c>
      <c r="R134" s="11">
        <f t="shared" si="6"/>
        <v>0</v>
      </c>
      <c r="S134" s="51">
        <f t="shared" si="7"/>
        <v>4762</v>
      </c>
    </row>
    <row r="135" s="3" customFormat="1" spans="1:42">
      <c r="A135" s="10">
        <v>133</v>
      </c>
      <c r="B135" s="21" t="s">
        <v>262</v>
      </c>
      <c r="C135" s="20">
        <v>43101</v>
      </c>
      <c r="D135" s="20">
        <v>43252</v>
      </c>
      <c r="E135" s="10" t="s">
        <v>123</v>
      </c>
      <c r="F135" s="20" t="s">
        <v>77</v>
      </c>
      <c r="G135" s="8">
        <v>0</v>
      </c>
      <c r="H135" s="8">
        <v>0</v>
      </c>
      <c r="I135" s="8">
        <v>14000</v>
      </c>
      <c r="J135" s="8">
        <v>0</v>
      </c>
      <c r="K135" s="8">
        <v>14000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11">
        <v>0</v>
      </c>
      <c r="R135" s="11">
        <f t="shared" si="6"/>
        <v>0</v>
      </c>
      <c r="S135" s="51">
        <v>14000</v>
      </c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</row>
    <row r="136" spans="1:19">
      <c r="A136" s="7">
        <v>134</v>
      </c>
      <c r="B136" s="21" t="s">
        <v>263</v>
      </c>
      <c r="C136" s="21">
        <v>43191</v>
      </c>
      <c r="D136" s="21">
        <v>43313</v>
      </c>
      <c r="E136" s="7" t="s">
        <v>123</v>
      </c>
      <c r="F136" s="21" t="s">
        <v>264</v>
      </c>
      <c r="G136" s="9">
        <v>4548.36</v>
      </c>
      <c r="H136" s="9">
        <v>6878.12</v>
      </c>
      <c r="I136" s="9">
        <v>21294.59</v>
      </c>
      <c r="J136" s="9">
        <v>0</v>
      </c>
      <c r="K136" s="9">
        <v>21294.59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11">
        <v>0</v>
      </c>
      <c r="R136" s="11">
        <f t="shared" si="6"/>
        <v>0</v>
      </c>
      <c r="S136" s="51">
        <f t="shared" ref="S136:S168" si="8">K136+M136+N136-R136</f>
        <v>21294.59</v>
      </c>
    </row>
    <row r="137" spans="1:19">
      <c r="A137" s="7">
        <v>135</v>
      </c>
      <c r="B137" s="21" t="s">
        <v>265</v>
      </c>
      <c r="C137" s="21">
        <v>43191</v>
      </c>
      <c r="D137" s="21">
        <v>43313</v>
      </c>
      <c r="E137" s="7" t="s">
        <v>123</v>
      </c>
      <c r="F137" s="21" t="s">
        <v>264</v>
      </c>
      <c r="G137" s="9">
        <v>4548.36</v>
      </c>
      <c r="H137" s="9">
        <v>6878.12</v>
      </c>
      <c r="I137" s="9">
        <v>20054.13</v>
      </c>
      <c r="J137" s="9">
        <v>0</v>
      </c>
      <c r="K137" s="9">
        <v>20054.13</v>
      </c>
      <c r="L137" s="9">
        <v>0</v>
      </c>
      <c r="M137" s="9">
        <v>0</v>
      </c>
      <c r="N137" s="9">
        <v>0</v>
      </c>
      <c r="O137" s="9">
        <v>0</v>
      </c>
      <c r="P137" s="9">
        <v>500</v>
      </c>
      <c r="Q137" s="11">
        <v>0</v>
      </c>
      <c r="R137" s="11">
        <f t="shared" si="6"/>
        <v>500</v>
      </c>
      <c r="S137" s="51">
        <f t="shared" si="8"/>
        <v>19554.13</v>
      </c>
    </row>
    <row r="138" spans="1:19">
      <c r="A138" s="7">
        <v>136</v>
      </c>
      <c r="B138" s="21" t="s">
        <v>266</v>
      </c>
      <c r="C138" s="21">
        <v>43282</v>
      </c>
      <c r="D138" s="21">
        <v>43466</v>
      </c>
      <c r="E138" s="7" t="s">
        <v>123</v>
      </c>
      <c r="F138" s="21" t="s">
        <v>267</v>
      </c>
      <c r="G138" s="9">
        <v>4548.36</v>
      </c>
      <c r="H138" s="9">
        <v>6878.12</v>
      </c>
      <c r="I138" s="9">
        <v>24595.17</v>
      </c>
      <c r="J138" s="9">
        <v>2000</v>
      </c>
      <c r="K138" s="9">
        <v>22595.17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11">
        <v>0</v>
      </c>
      <c r="R138" s="11">
        <f t="shared" si="6"/>
        <v>0</v>
      </c>
      <c r="S138" s="51">
        <f t="shared" si="8"/>
        <v>22595.17</v>
      </c>
    </row>
    <row r="139" spans="1:19">
      <c r="A139" s="7">
        <v>137</v>
      </c>
      <c r="B139" s="21" t="s">
        <v>268</v>
      </c>
      <c r="C139" s="21">
        <v>43160</v>
      </c>
      <c r="D139" s="21">
        <v>43466</v>
      </c>
      <c r="E139" s="7" t="s">
        <v>123</v>
      </c>
      <c r="F139" s="21" t="s">
        <v>269</v>
      </c>
      <c r="G139" s="9">
        <v>4548.36</v>
      </c>
      <c r="H139" s="9">
        <v>6878.12</v>
      </c>
      <c r="I139" s="9">
        <v>50342.08</v>
      </c>
      <c r="J139" s="9">
        <v>2000</v>
      </c>
      <c r="K139" s="9">
        <v>48342.08</v>
      </c>
      <c r="L139" s="9">
        <v>0</v>
      </c>
      <c r="M139" s="9">
        <v>0</v>
      </c>
      <c r="N139" s="9">
        <v>0</v>
      </c>
      <c r="O139" s="9">
        <v>0</v>
      </c>
      <c r="P139" s="9">
        <v>2000</v>
      </c>
      <c r="Q139" s="11">
        <v>0</v>
      </c>
      <c r="R139" s="11">
        <f t="shared" si="6"/>
        <v>2000</v>
      </c>
      <c r="S139" s="51">
        <f t="shared" si="8"/>
        <v>46342.08</v>
      </c>
    </row>
    <row r="140" spans="1:19">
      <c r="A140" s="10">
        <v>138</v>
      </c>
      <c r="B140" s="21" t="s">
        <v>270</v>
      </c>
      <c r="C140" s="21">
        <v>43191</v>
      </c>
      <c r="D140" s="21">
        <v>43678</v>
      </c>
      <c r="E140" s="10">
        <v>1.5</v>
      </c>
      <c r="F140" s="21" t="s">
        <v>271</v>
      </c>
      <c r="G140" s="8">
        <v>4548.36</v>
      </c>
      <c r="H140" s="8">
        <v>6878.12</v>
      </c>
      <c r="I140" s="8">
        <v>88486.28</v>
      </c>
      <c r="J140" s="8">
        <v>3000</v>
      </c>
      <c r="K140" s="8">
        <v>85486.28</v>
      </c>
      <c r="L140" s="8">
        <v>6548.3898</v>
      </c>
      <c r="M140" s="8">
        <v>16784.19</v>
      </c>
      <c r="N140" s="8">
        <v>10317.18</v>
      </c>
      <c r="O140" s="8">
        <v>8627</v>
      </c>
      <c r="P140" s="8">
        <v>0</v>
      </c>
      <c r="Q140" s="11">
        <v>0</v>
      </c>
      <c r="R140" s="11">
        <f t="shared" si="6"/>
        <v>8627</v>
      </c>
      <c r="S140" s="51">
        <f t="shared" si="8"/>
        <v>103960.65</v>
      </c>
    </row>
    <row r="141" spans="1:19">
      <c r="A141" s="7">
        <v>139</v>
      </c>
      <c r="B141" s="21" t="s">
        <v>272</v>
      </c>
      <c r="C141" s="21">
        <v>43191</v>
      </c>
      <c r="D141" s="21">
        <v>43466</v>
      </c>
      <c r="E141" s="7" t="s">
        <v>123</v>
      </c>
      <c r="F141" s="21" t="s">
        <v>273</v>
      </c>
      <c r="G141" s="9">
        <v>4548.36</v>
      </c>
      <c r="H141" s="9">
        <v>6878.12</v>
      </c>
      <c r="I141" s="9">
        <v>45276.86</v>
      </c>
      <c r="J141" s="9">
        <v>15000</v>
      </c>
      <c r="K141" s="9">
        <v>30276.86</v>
      </c>
      <c r="L141" s="9">
        <v>0</v>
      </c>
      <c r="M141" s="9">
        <v>0</v>
      </c>
      <c r="N141" s="9">
        <v>0</v>
      </c>
      <c r="O141" s="9">
        <v>0</v>
      </c>
      <c r="P141" s="9">
        <v>6000</v>
      </c>
      <c r="Q141" s="11">
        <v>0</v>
      </c>
      <c r="R141" s="11">
        <f t="shared" si="6"/>
        <v>6000</v>
      </c>
      <c r="S141" s="51">
        <f t="shared" si="8"/>
        <v>24276.86</v>
      </c>
    </row>
    <row r="142" spans="1:19">
      <c r="A142" s="7">
        <v>140</v>
      </c>
      <c r="B142" s="21" t="s">
        <v>274</v>
      </c>
      <c r="C142" s="21">
        <v>43191</v>
      </c>
      <c r="D142" s="21">
        <v>43344</v>
      </c>
      <c r="E142" s="7" t="s">
        <v>123</v>
      </c>
      <c r="F142" s="21" t="s">
        <v>275</v>
      </c>
      <c r="G142" s="9">
        <v>4548.36</v>
      </c>
      <c r="H142" s="9">
        <v>6878.12</v>
      </c>
      <c r="I142" s="9">
        <v>31011.55</v>
      </c>
      <c r="J142" s="9">
        <v>1000</v>
      </c>
      <c r="K142" s="9">
        <v>30011.55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11">
        <v>0</v>
      </c>
      <c r="R142" s="11">
        <f t="shared" si="6"/>
        <v>0</v>
      </c>
      <c r="S142" s="51">
        <f t="shared" si="8"/>
        <v>30011.55</v>
      </c>
    </row>
    <row r="143" spans="1:19">
      <c r="A143" s="7">
        <v>141</v>
      </c>
      <c r="B143" s="21" t="s">
        <v>276</v>
      </c>
      <c r="C143" s="21">
        <v>43101</v>
      </c>
      <c r="D143" s="21">
        <v>43435</v>
      </c>
      <c r="E143" s="7" t="s">
        <v>123</v>
      </c>
      <c r="F143" s="21" t="s">
        <v>277</v>
      </c>
      <c r="G143" s="9">
        <v>4548.36</v>
      </c>
      <c r="H143" s="9">
        <v>6878.12</v>
      </c>
      <c r="I143" s="9">
        <v>59232.05</v>
      </c>
      <c r="J143" s="9">
        <v>4000</v>
      </c>
      <c r="K143" s="9">
        <v>55232.05</v>
      </c>
      <c r="L143" s="9">
        <v>0</v>
      </c>
      <c r="M143" s="9">
        <v>0</v>
      </c>
      <c r="N143" s="9">
        <v>0</v>
      </c>
      <c r="O143" s="9">
        <v>0</v>
      </c>
      <c r="P143" s="9">
        <v>2600</v>
      </c>
      <c r="Q143" s="11">
        <v>0</v>
      </c>
      <c r="R143" s="11">
        <f t="shared" si="6"/>
        <v>2600</v>
      </c>
      <c r="S143" s="51">
        <f t="shared" si="8"/>
        <v>52632.05</v>
      </c>
    </row>
    <row r="144" spans="1:19">
      <c r="A144" s="7">
        <v>142</v>
      </c>
      <c r="B144" s="21" t="s">
        <v>278</v>
      </c>
      <c r="C144" s="21">
        <v>43160</v>
      </c>
      <c r="D144" s="21">
        <v>43252</v>
      </c>
      <c r="E144" s="7" t="s">
        <v>123</v>
      </c>
      <c r="F144" s="21" t="s">
        <v>279</v>
      </c>
      <c r="G144" s="9">
        <v>4548.36</v>
      </c>
      <c r="H144" s="9">
        <v>6878.12</v>
      </c>
      <c r="I144" s="9">
        <v>15919.26</v>
      </c>
      <c r="J144" s="9">
        <v>7000</v>
      </c>
      <c r="K144" s="9">
        <v>8919.26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11">
        <v>0</v>
      </c>
      <c r="R144" s="11">
        <f t="shared" si="6"/>
        <v>0</v>
      </c>
      <c r="S144" s="51">
        <f t="shared" si="8"/>
        <v>8919.26</v>
      </c>
    </row>
    <row r="145" spans="1:19">
      <c r="A145" s="7">
        <v>143</v>
      </c>
      <c r="B145" s="21" t="s">
        <v>280</v>
      </c>
      <c r="C145" s="21">
        <v>43160</v>
      </c>
      <c r="D145" s="21">
        <v>43344</v>
      </c>
      <c r="F145" s="21" t="s">
        <v>281</v>
      </c>
      <c r="G145" s="9">
        <v>4548.36</v>
      </c>
      <c r="H145" s="9">
        <v>6878.12</v>
      </c>
      <c r="I145" s="9">
        <v>9613.58</v>
      </c>
      <c r="J145" s="9">
        <v>4000</v>
      </c>
      <c r="K145" s="9">
        <v>5613.58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11">
        <v>0</v>
      </c>
      <c r="R145" s="11">
        <f t="shared" si="6"/>
        <v>0</v>
      </c>
      <c r="S145" s="51">
        <f t="shared" si="8"/>
        <v>5613.58</v>
      </c>
    </row>
    <row r="146" spans="1:19">
      <c r="A146" s="7">
        <v>144</v>
      </c>
      <c r="B146" s="21" t="s">
        <v>282</v>
      </c>
      <c r="C146" s="21">
        <v>43160</v>
      </c>
      <c r="D146" s="21">
        <v>43252</v>
      </c>
      <c r="E146" s="7" t="s">
        <v>123</v>
      </c>
      <c r="F146" s="21" t="s">
        <v>279</v>
      </c>
      <c r="G146" s="9">
        <v>4548.36</v>
      </c>
      <c r="H146" s="9">
        <v>6878.12</v>
      </c>
      <c r="I146" s="9">
        <v>10226.49</v>
      </c>
      <c r="J146" s="9">
        <v>3000</v>
      </c>
      <c r="K146" s="9">
        <v>7226.49</v>
      </c>
      <c r="L146" s="9">
        <v>0</v>
      </c>
      <c r="M146" s="9">
        <v>0</v>
      </c>
      <c r="N146" s="9">
        <v>0</v>
      </c>
      <c r="O146" s="9">
        <v>0</v>
      </c>
      <c r="P146" s="9">
        <v>1000</v>
      </c>
      <c r="Q146" s="11">
        <v>0</v>
      </c>
      <c r="R146" s="11">
        <f t="shared" si="6"/>
        <v>1000</v>
      </c>
      <c r="S146" s="51">
        <f t="shared" si="8"/>
        <v>6226.49</v>
      </c>
    </row>
    <row r="147" spans="1:19">
      <c r="A147" s="7">
        <v>145</v>
      </c>
      <c r="B147" s="21" t="s">
        <v>283</v>
      </c>
      <c r="C147" s="21">
        <v>43191</v>
      </c>
      <c r="D147" s="21">
        <v>43252</v>
      </c>
      <c r="E147" s="7" t="s">
        <v>123</v>
      </c>
      <c r="F147" s="21" t="s">
        <v>284</v>
      </c>
      <c r="G147" s="9">
        <v>4548.36</v>
      </c>
      <c r="H147" s="9">
        <v>6878.12</v>
      </c>
      <c r="I147" s="9">
        <v>10337.18</v>
      </c>
      <c r="J147" s="9">
        <v>0</v>
      </c>
      <c r="K147" s="9">
        <v>10337.18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11">
        <v>0</v>
      </c>
      <c r="R147" s="11">
        <f t="shared" si="6"/>
        <v>0</v>
      </c>
      <c r="S147" s="51">
        <f t="shared" si="8"/>
        <v>10337.18</v>
      </c>
    </row>
    <row r="148" spans="1:19">
      <c r="A148" s="7">
        <v>146</v>
      </c>
      <c r="B148" s="21" t="s">
        <v>285</v>
      </c>
      <c r="C148" s="21">
        <v>43191</v>
      </c>
      <c r="D148" s="21">
        <v>43221</v>
      </c>
      <c r="E148" s="7" t="s">
        <v>123</v>
      </c>
      <c r="F148" s="21" t="s">
        <v>286</v>
      </c>
      <c r="G148" s="9">
        <v>4548.36</v>
      </c>
      <c r="H148" s="9">
        <v>6878.12</v>
      </c>
      <c r="I148" s="9">
        <v>4134.87</v>
      </c>
      <c r="J148" s="9">
        <v>0</v>
      </c>
      <c r="K148" s="9">
        <v>4134.87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11">
        <v>0</v>
      </c>
      <c r="R148" s="11">
        <f t="shared" si="6"/>
        <v>0</v>
      </c>
      <c r="S148" s="51">
        <f t="shared" si="8"/>
        <v>4134.87</v>
      </c>
    </row>
    <row r="149" spans="1:19">
      <c r="A149" s="7">
        <v>147</v>
      </c>
      <c r="B149" s="21" t="s">
        <v>287</v>
      </c>
      <c r="C149" s="21">
        <v>43191</v>
      </c>
      <c r="D149" s="21">
        <v>43221</v>
      </c>
      <c r="E149" s="7" t="s">
        <v>123</v>
      </c>
      <c r="F149" s="21" t="s">
        <v>286</v>
      </c>
      <c r="G149" s="9">
        <v>4548.36</v>
      </c>
      <c r="H149" s="9">
        <v>6878.12</v>
      </c>
      <c r="I149" s="9">
        <v>4134.87</v>
      </c>
      <c r="J149" s="9">
        <v>3000</v>
      </c>
      <c r="K149" s="9">
        <v>1134.87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11">
        <v>0</v>
      </c>
      <c r="R149" s="11">
        <f t="shared" si="6"/>
        <v>0</v>
      </c>
      <c r="S149" s="51">
        <f t="shared" si="8"/>
        <v>1134.87</v>
      </c>
    </row>
    <row r="150" spans="1:19">
      <c r="A150" s="7">
        <v>148</v>
      </c>
      <c r="B150" s="21" t="s">
        <v>288</v>
      </c>
      <c r="C150" s="21">
        <v>43191</v>
      </c>
      <c r="D150" s="21">
        <v>43221</v>
      </c>
      <c r="E150" s="7" t="s">
        <v>123</v>
      </c>
      <c r="F150" s="21" t="s">
        <v>286</v>
      </c>
      <c r="G150" s="9">
        <v>4548.36</v>
      </c>
      <c r="H150" s="9">
        <v>6878.12</v>
      </c>
      <c r="I150" s="9">
        <v>3307.9</v>
      </c>
      <c r="J150" s="9">
        <v>0</v>
      </c>
      <c r="K150" s="9">
        <v>3307.9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11">
        <v>0</v>
      </c>
      <c r="R150" s="11">
        <f t="shared" si="6"/>
        <v>0</v>
      </c>
      <c r="S150" s="51">
        <f t="shared" si="8"/>
        <v>3307.9</v>
      </c>
    </row>
    <row r="151" spans="1:19">
      <c r="A151" s="7">
        <v>149</v>
      </c>
      <c r="B151" s="21" t="s">
        <v>289</v>
      </c>
      <c r="C151" s="21">
        <v>43191</v>
      </c>
      <c r="D151" s="21">
        <v>43282</v>
      </c>
      <c r="E151" s="7" t="s">
        <v>123</v>
      </c>
      <c r="F151" s="21" t="s">
        <v>290</v>
      </c>
      <c r="G151" s="9">
        <v>4548.36</v>
      </c>
      <c r="H151" s="9">
        <v>6878.12</v>
      </c>
      <c r="I151" s="9">
        <v>18400.18</v>
      </c>
      <c r="J151" s="9">
        <v>1000</v>
      </c>
      <c r="K151" s="9">
        <v>17400.18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11">
        <v>0</v>
      </c>
      <c r="R151" s="11">
        <f t="shared" si="6"/>
        <v>0</v>
      </c>
      <c r="S151" s="51">
        <f t="shared" si="8"/>
        <v>17400.18</v>
      </c>
    </row>
    <row r="152" spans="1:19">
      <c r="A152" s="7">
        <v>150</v>
      </c>
      <c r="B152" s="21" t="s">
        <v>291</v>
      </c>
      <c r="C152" s="21">
        <v>43160</v>
      </c>
      <c r="D152" s="21">
        <v>43252</v>
      </c>
      <c r="E152" s="7" t="s">
        <v>123</v>
      </c>
      <c r="F152" s="21" t="s">
        <v>279</v>
      </c>
      <c r="G152" s="9">
        <v>4548.36</v>
      </c>
      <c r="H152" s="9">
        <v>6878.12</v>
      </c>
      <c r="I152" s="9">
        <v>13024.85</v>
      </c>
      <c r="J152" s="9">
        <v>0</v>
      </c>
      <c r="K152" s="9">
        <v>13024.85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11">
        <v>0</v>
      </c>
      <c r="R152" s="11">
        <f t="shared" si="6"/>
        <v>0</v>
      </c>
      <c r="S152" s="51">
        <f t="shared" si="8"/>
        <v>13024.85</v>
      </c>
    </row>
    <row r="153" spans="1:19">
      <c r="A153" s="7">
        <v>151</v>
      </c>
      <c r="B153" s="21" t="s">
        <v>292</v>
      </c>
      <c r="C153" s="21">
        <v>43160</v>
      </c>
      <c r="D153" s="21">
        <v>43678</v>
      </c>
      <c r="E153" s="7">
        <v>1.5</v>
      </c>
      <c r="F153" s="21" t="s">
        <v>293</v>
      </c>
      <c r="G153" s="9">
        <v>4548.36</v>
      </c>
      <c r="H153" s="9">
        <v>6878.12</v>
      </c>
      <c r="I153" s="9">
        <v>79596.3</v>
      </c>
      <c r="J153" s="9">
        <v>0</v>
      </c>
      <c r="K153" s="9">
        <v>79596.3</v>
      </c>
      <c r="L153" s="9">
        <v>0</v>
      </c>
      <c r="M153" s="9">
        <v>0</v>
      </c>
      <c r="N153" s="9">
        <v>10317.18</v>
      </c>
      <c r="O153" s="9">
        <v>0</v>
      </c>
      <c r="P153" s="9">
        <v>0</v>
      </c>
      <c r="Q153" s="11">
        <v>0</v>
      </c>
      <c r="R153" s="11">
        <f t="shared" si="6"/>
        <v>0</v>
      </c>
      <c r="S153" s="51">
        <f t="shared" si="8"/>
        <v>89913.48</v>
      </c>
    </row>
    <row r="154" s="5" customFormat="1" spans="1:42">
      <c r="A154" s="33">
        <v>152</v>
      </c>
      <c r="B154" s="34" t="s">
        <v>294</v>
      </c>
      <c r="C154" s="62">
        <v>42552</v>
      </c>
      <c r="D154" s="62">
        <v>43678</v>
      </c>
      <c r="E154" s="33">
        <v>3</v>
      </c>
      <c r="F154" s="62" t="s">
        <v>295</v>
      </c>
      <c r="G154" s="48">
        <v>4548.36</v>
      </c>
      <c r="H154" s="48">
        <v>6878.12</v>
      </c>
      <c r="I154" s="48">
        <v>123648.07</v>
      </c>
      <c r="J154" s="48">
        <v>1626</v>
      </c>
      <c r="K154" s="48">
        <v>122022.07</v>
      </c>
      <c r="L154" s="48">
        <v>6933.59</v>
      </c>
      <c r="M154" s="48">
        <v>17771.49</v>
      </c>
      <c r="N154" s="48">
        <v>20634.36</v>
      </c>
      <c r="O154" s="33">
        <v>32012</v>
      </c>
      <c r="P154" s="36">
        <v>15034</v>
      </c>
      <c r="Q154" s="36">
        <v>0</v>
      </c>
      <c r="R154" s="36">
        <f t="shared" si="6"/>
        <v>47046</v>
      </c>
      <c r="S154" s="53">
        <f t="shared" si="8"/>
        <v>113381.92</v>
      </c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</row>
    <row r="155" spans="1:19">
      <c r="A155" s="7">
        <v>153</v>
      </c>
      <c r="B155" s="21" t="s">
        <v>296</v>
      </c>
      <c r="C155" s="21">
        <v>43160</v>
      </c>
      <c r="D155" s="21">
        <v>43678</v>
      </c>
      <c r="E155" s="7">
        <v>1.5</v>
      </c>
      <c r="F155" s="21" t="s">
        <v>293</v>
      </c>
      <c r="G155" s="9">
        <v>4548.36</v>
      </c>
      <c r="H155" s="9">
        <v>6878.12</v>
      </c>
      <c r="I155" s="9">
        <v>78562.58</v>
      </c>
      <c r="J155" s="9">
        <v>0</v>
      </c>
      <c r="K155" s="9">
        <v>78562.58</v>
      </c>
      <c r="L155" s="72">
        <v>6933.5892</v>
      </c>
      <c r="M155" s="72">
        <v>17771.4936</v>
      </c>
      <c r="N155" s="9">
        <v>10317.18</v>
      </c>
      <c r="O155" s="9">
        <v>0</v>
      </c>
      <c r="P155" s="9">
        <v>0</v>
      </c>
      <c r="Q155" s="11">
        <v>0</v>
      </c>
      <c r="R155" s="11">
        <f t="shared" si="6"/>
        <v>0</v>
      </c>
      <c r="S155" s="51">
        <f t="shared" si="8"/>
        <v>106651.2536</v>
      </c>
    </row>
    <row r="156" spans="1:19">
      <c r="A156" s="7">
        <v>154</v>
      </c>
      <c r="B156" s="21" t="s">
        <v>297</v>
      </c>
      <c r="C156" s="21">
        <v>43160</v>
      </c>
      <c r="D156" s="21">
        <v>43678</v>
      </c>
      <c r="E156" s="7">
        <v>1.5</v>
      </c>
      <c r="F156" s="21" t="s">
        <v>293</v>
      </c>
      <c r="G156" s="9">
        <v>4548.36</v>
      </c>
      <c r="H156" s="9">
        <v>6878.12</v>
      </c>
      <c r="I156" s="9">
        <v>75021.06</v>
      </c>
      <c r="J156" s="9">
        <v>0</v>
      </c>
      <c r="K156" s="9">
        <v>75021.06</v>
      </c>
      <c r="L156" s="72">
        <v>6933.5892</v>
      </c>
      <c r="M156" s="72">
        <v>17771.4936</v>
      </c>
      <c r="N156" s="9">
        <v>10317.18</v>
      </c>
      <c r="O156" s="9">
        <v>0</v>
      </c>
      <c r="P156" s="9">
        <v>0</v>
      </c>
      <c r="Q156" s="11">
        <v>0</v>
      </c>
      <c r="R156" s="11">
        <f t="shared" si="6"/>
        <v>0</v>
      </c>
      <c r="S156" s="51">
        <f t="shared" si="8"/>
        <v>103109.7336</v>
      </c>
    </row>
    <row r="157" spans="1:19">
      <c r="A157" s="7">
        <v>155</v>
      </c>
      <c r="B157" s="21" t="s">
        <v>298</v>
      </c>
      <c r="C157" s="21">
        <v>43160</v>
      </c>
      <c r="D157" s="21">
        <v>43466</v>
      </c>
      <c r="E157" s="7" t="s">
        <v>123</v>
      </c>
      <c r="F157" s="21" t="s">
        <v>269</v>
      </c>
      <c r="G157" s="9">
        <v>4548.36</v>
      </c>
      <c r="H157" s="9">
        <v>6878.12</v>
      </c>
      <c r="I157" s="9">
        <v>36593.62</v>
      </c>
      <c r="J157" s="9">
        <v>0</v>
      </c>
      <c r="K157" s="9">
        <v>36593.62</v>
      </c>
      <c r="L157" s="73">
        <v>0</v>
      </c>
      <c r="M157" s="73">
        <v>0</v>
      </c>
      <c r="N157" s="9">
        <v>0</v>
      </c>
      <c r="O157" s="9">
        <v>0</v>
      </c>
      <c r="P157" s="9">
        <v>0</v>
      </c>
      <c r="Q157" s="11">
        <v>0</v>
      </c>
      <c r="R157" s="11">
        <f t="shared" si="6"/>
        <v>0</v>
      </c>
      <c r="S157" s="51">
        <f t="shared" si="8"/>
        <v>36593.62</v>
      </c>
    </row>
    <row r="158" spans="1:19">
      <c r="A158" s="10">
        <v>156</v>
      </c>
      <c r="B158" s="21" t="s">
        <v>299</v>
      </c>
      <c r="C158" s="21">
        <v>43160</v>
      </c>
      <c r="D158" s="21">
        <v>43678</v>
      </c>
      <c r="E158" s="10">
        <v>1.5</v>
      </c>
      <c r="F158" s="21" t="s">
        <v>293</v>
      </c>
      <c r="G158" s="9">
        <v>4548.36</v>
      </c>
      <c r="H158" s="9">
        <v>6878.12</v>
      </c>
      <c r="I158" s="8">
        <v>79596.3</v>
      </c>
      <c r="J158" s="8">
        <v>0</v>
      </c>
      <c r="K158" s="8">
        <v>79596.3</v>
      </c>
      <c r="L158" s="74">
        <v>11941.1814</v>
      </c>
      <c r="M158" s="72">
        <v>30606.4612</v>
      </c>
      <c r="N158" s="8">
        <v>10317.18</v>
      </c>
      <c r="O158" s="8">
        <v>61507</v>
      </c>
      <c r="P158" s="8">
        <v>0</v>
      </c>
      <c r="Q158" s="11">
        <v>0</v>
      </c>
      <c r="R158" s="11">
        <f t="shared" si="6"/>
        <v>61507</v>
      </c>
      <c r="S158" s="51">
        <f t="shared" si="8"/>
        <v>59012.9412</v>
      </c>
    </row>
    <row r="159" s="5" customFormat="1" spans="1:42">
      <c r="A159" s="33">
        <v>157</v>
      </c>
      <c r="B159" s="34" t="s">
        <v>300</v>
      </c>
      <c r="C159" s="34">
        <v>43374</v>
      </c>
      <c r="D159" s="34">
        <v>43678</v>
      </c>
      <c r="E159" s="33">
        <v>1</v>
      </c>
      <c r="F159" s="34" t="s">
        <v>301</v>
      </c>
      <c r="G159" s="48">
        <v>4548.36</v>
      </c>
      <c r="H159" s="48">
        <v>6878.12</v>
      </c>
      <c r="I159" s="48">
        <v>47964.52</v>
      </c>
      <c r="J159" s="48">
        <v>0</v>
      </c>
      <c r="K159" s="48">
        <v>47964.52</v>
      </c>
      <c r="L159" s="75">
        <v>4237.19</v>
      </c>
      <c r="M159" s="75">
        <v>10860.36</v>
      </c>
      <c r="N159" s="48">
        <v>6878.12</v>
      </c>
      <c r="O159" s="48">
        <v>0</v>
      </c>
      <c r="P159" s="48">
        <v>0</v>
      </c>
      <c r="Q159" s="36">
        <v>0</v>
      </c>
      <c r="R159" s="36">
        <f t="shared" si="6"/>
        <v>0</v>
      </c>
      <c r="S159" s="53">
        <f t="shared" si="8"/>
        <v>65703</v>
      </c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</row>
    <row r="160" spans="1:19">
      <c r="A160" s="10">
        <v>158</v>
      </c>
      <c r="B160" s="21" t="s">
        <v>302</v>
      </c>
      <c r="C160" s="21">
        <v>43374</v>
      </c>
      <c r="D160" s="21">
        <v>43678</v>
      </c>
      <c r="E160" s="10">
        <v>1</v>
      </c>
      <c r="F160" s="21" t="s">
        <v>301</v>
      </c>
      <c r="G160" s="9">
        <v>4548.36</v>
      </c>
      <c r="H160" s="9">
        <v>6878.12</v>
      </c>
      <c r="I160" s="8">
        <v>46827.43</v>
      </c>
      <c r="J160" s="8">
        <v>0</v>
      </c>
      <c r="K160" s="8">
        <v>46827.43</v>
      </c>
      <c r="L160" s="72">
        <v>4237.1934</v>
      </c>
      <c r="M160" s="72">
        <v>10860.3572</v>
      </c>
      <c r="N160" s="8">
        <v>6878.12</v>
      </c>
      <c r="O160" s="8">
        <v>0</v>
      </c>
      <c r="P160" s="8">
        <v>0</v>
      </c>
      <c r="Q160" s="11">
        <v>0</v>
      </c>
      <c r="R160" s="11">
        <f t="shared" si="6"/>
        <v>0</v>
      </c>
      <c r="S160" s="51">
        <f t="shared" si="8"/>
        <v>64565.9072</v>
      </c>
    </row>
    <row r="161" s="5" customFormat="1" spans="1:42">
      <c r="A161" s="33">
        <v>159</v>
      </c>
      <c r="B161" s="34" t="s">
        <v>303</v>
      </c>
      <c r="C161" s="34">
        <v>43374</v>
      </c>
      <c r="D161" s="34">
        <v>43678</v>
      </c>
      <c r="E161" s="33">
        <v>1</v>
      </c>
      <c r="F161" s="34" t="s">
        <v>304</v>
      </c>
      <c r="G161" s="48">
        <v>4548.36</v>
      </c>
      <c r="H161" s="48">
        <v>6878.12</v>
      </c>
      <c r="I161" s="48"/>
      <c r="J161" s="48"/>
      <c r="K161" s="48"/>
      <c r="L161" s="75">
        <v>4237.19</v>
      </c>
      <c r="M161" s="75">
        <v>10860.36</v>
      </c>
      <c r="N161" s="48">
        <v>6878.12</v>
      </c>
      <c r="O161" s="48">
        <v>0</v>
      </c>
      <c r="P161" s="48">
        <v>0</v>
      </c>
      <c r="Q161" s="36">
        <v>0</v>
      </c>
      <c r="R161" s="36">
        <f t="shared" si="6"/>
        <v>0</v>
      </c>
      <c r="S161" s="53">
        <f t="shared" si="8"/>
        <v>17738.48</v>
      </c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</row>
    <row r="162" spans="1:19">
      <c r="A162" s="7">
        <v>160</v>
      </c>
      <c r="B162" s="21" t="s">
        <v>305</v>
      </c>
      <c r="C162" s="21">
        <v>43374</v>
      </c>
      <c r="D162" s="21">
        <v>43678</v>
      </c>
      <c r="E162" s="10">
        <v>1</v>
      </c>
      <c r="F162" s="21" t="s">
        <v>301</v>
      </c>
      <c r="G162" s="9">
        <v>4548.36</v>
      </c>
      <c r="H162" s="9">
        <v>6878.12</v>
      </c>
      <c r="I162" s="8">
        <v>43829.65</v>
      </c>
      <c r="J162" s="8">
        <v>0</v>
      </c>
      <c r="K162" s="9">
        <v>43829.65</v>
      </c>
      <c r="L162" s="73">
        <v>4237.1934</v>
      </c>
      <c r="M162" s="73">
        <v>10860.36</v>
      </c>
      <c r="N162" s="9">
        <v>6878.12</v>
      </c>
      <c r="O162" s="9">
        <v>0</v>
      </c>
      <c r="P162" s="9">
        <v>0</v>
      </c>
      <c r="Q162" s="11">
        <v>0</v>
      </c>
      <c r="R162" s="11">
        <f t="shared" si="6"/>
        <v>0</v>
      </c>
      <c r="S162" s="51">
        <f t="shared" si="8"/>
        <v>61568.13</v>
      </c>
    </row>
    <row r="163" spans="1:19">
      <c r="A163" s="7">
        <v>161</v>
      </c>
      <c r="B163" s="21" t="s">
        <v>306</v>
      </c>
      <c r="C163" s="21">
        <v>43374</v>
      </c>
      <c r="D163" s="21">
        <v>43435</v>
      </c>
      <c r="E163" s="7" t="s">
        <v>123</v>
      </c>
      <c r="F163" s="21" t="s">
        <v>307</v>
      </c>
      <c r="G163" s="9">
        <v>4548.36</v>
      </c>
      <c r="H163" s="9">
        <v>6878.12</v>
      </c>
      <c r="I163" s="9">
        <v>12611.36</v>
      </c>
      <c r="J163" s="8">
        <v>0</v>
      </c>
      <c r="K163" s="9">
        <v>12611.36</v>
      </c>
      <c r="L163" s="73">
        <v>0</v>
      </c>
      <c r="M163" s="73">
        <v>0</v>
      </c>
      <c r="N163" s="9">
        <v>0</v>
      </c>
      <c r="O163" s="9">
        <v>0</v>
      </c>
      <c r="P163" s="9">
        <v>0</v>
      </c>
      <c r="Q163" s="11">
        <v>0</v>
      </c>
      <c r="R163" s="11">
        <f t="shared" si="6"/>
        <v>0</v>
      </c>
      <c r="S163" s="51">
        <f t="shared" si="8"/>
        <v>12611.36</v>
      </c>
    </row>
    <row r="164" spans="1:19">
      <c r="A164" s="7">
        <v>162</v>
      </c>
      <c r="B164" s="21" t="s">
        <v>308</v>
      </c>
      <c r="C164" s="21">
        <v>43374</v>
      </c>
      <c r="D164" s="21">
        <v>43678</v>
      </c>
      <c r="E164" s="10">
        <v>1</v>
      </c>
      <c r="F164" s="21" t="s">
        <v>301</v>
      </c>
      <c r="G164" s="9">
        <v>4548.36</v>
      </c>
      <c r="H164" s="9">
        <v>6878.12</v>
      </c>
      <c r="I164" s="9">
        <v>43209.42</v>
      </c>
      <c r="J164" s="8">
        <v>0</v>
      </c>
      <c r="K164" s="9">
        <v>43209.42</v>
      </c>
      <c r="L164" s="73">
        <v>0</v>
      </c>
      <c r="M164" s="73">
        <v>0</v>
      </c>
      <c r="N164" s="9">
        <v>6878.12</v>
      </c>
      <c r="O164" s="9">
        <v>0</v>
      </c>
      <c r="P164" s="9">
        <v>0</v>
      </c>
      <c r="Q164" s="11">
        <v>0</v>
      </c>
      <c r="R164" s="11">
        <f t="shared" si="6"/>
        <v>0</v>
      </c>
      <c r="S164" s="51">
        <f t="shared" si="8"/>
        <v>50087.54</v>
      </c>
    </row>
    <row r="165" spans="1:19">
      <c r="A165" s="10">
        <v>163</v>
      </c>
      <c r="B165" s="21" t="s">
        <v>309</v>
      </c>
      <c r="C165" s="21">
        <v>43374</v>
      </c>
      <c r="D165" s="21">
        <v>43678</v>
      </c>
      <c r="E165" s="10">
        <v>1</v>
      </c>
      <c r="F165" s="21" t="s">
        <v>301</v>
      </c>
      <c r="G165" s="9">
        <v>4548.36</v>
      </c>
      <c r="H165" s="9">
        <v>6878.12</v>
      </c>
      <c r="I165" s="8">
        <v>47964.52</v>
      </c>
      <c r="J165" s="8">
        <v>0</v>
      </c>
      <c r="K165" s="8">
        <v>47964.52</v>
      </c>
      <c r="L165" s="74">
        <v>4237.1934</v>
      </c>
      <c r="M165" s="74">
        <v>10860.36</v>
      </c>
      <c r="N165" s="8">
        <v>6878.12</v>
      </c>
      <c r="O165" s="8">
        <v>0</v>
      </c>
      <c r="P165" s="8">
        <v>0</v>
      </c>
      <c r="Q165" s="11">
        <v>0</v>
      </c>
      <c r="R165" s="11">
        <f t="shared" si="6"/>
        <v>0</v>
      </c>
      <c r="S165" s="51">
        <f t="shared" si="8"/>
        <v>65703</v>
      </c>
    </row>
    <row r="166" spans="1:19">
      <c r="A166" s="7">
        <v>164</v>
      </c>
      <c r="B166" s="21" t="s">
        <v>310</v>
      </c>
      <c r="C166" s="21">
        <v>43525</v>
      </c>
      <c r="D166" s="21">
        <v>43678</v>
      </c>
      <c r="E166" s="10">
        <v>0.5</v>
      </c>
      <c r="F166" s="21" t="s">
        <v>311</v>
      </c>
      <c r="G166" s="9">
        <v>4548.36</v>
      </c>
      <c r="H166" s="9">
        <v>6878.12</v>
      </c>
      <c r="I166" s="9">
        <v>18813.67</v>
      </c>
      <c r="J166" s="8">
        <v>0</v>
      </c>
      <c r="K166" s="9">
        <v>18813.67</v>
      </c>
      <c r="L166" s="73">
        <v>0</v>
      </c>
      <c r="M166" s="73">
        <v>0</v>
      </c>
      <c r="N166" s="9">
        <v>3439.06</v>
      </c>
      <c r="O166" s="9">
        <v>0</v>
      </c>
      <c r="P166" s="9">
        <v>0</v>
      </c>
      <c r="Q166" s="11">
        <v>0</v>
      </c>
      <c r="R166" s="11">
        <f t="shared" si="6"/>
        <v>0</v>
      </c>
      <c r="S166" s="51">
        <f t="shared" si="8"/>
        <v>22252.73</v>
      </c>
    </row>
    <row r="167" spans="1:19">
      <c r="A167" s="10">
        <v>165</v>
      </c>
      <c r="B167" s="21" t="s">
        <v>312</v>
      </c>
      <c r="C167" s="21">
        <v>43040</v>
      </c>
      <c r="D167" s="21">
        <v>43101</v>
      </c>
      <c r="E167" s="10" t="s">
        <v>123</v>
      </c>
      <c r="F167" s="21" t="s">
        <v>313</v>
      </c>
      <c r="G167" s="9">
        <v>4548.36</v>
      </c>
      <c r="H167" s="9">
        <v>6878.12</v>
      </c>
      <c r="I167" s="8">
        <v>0</v>
      </c>
      <c r="J167" s="8">
        <v>0</v>
      </c>
      <c r="K167" s="8">
        <v>0</v>
      </c>
      <c r="L167" s="73">
        <v>0</v>
      </c>
      <c r="M167" s="73">
        <v>0</v>
      </c>
      <c r="N167" s="8">
        <v>0</v>
      </c>
      <c r="O167" s="9">
        <v>0</v>
      </c>
      <c r="P167" s="9">
        <v>0</v>
      </c>
      <c r="Q167" s="11">
        <v>0</v>
      </c>
      <c r="R167" s="11">
        <f t="shared" si="6"/>
        <v>0</v>
      </c>
      <c r="S167" s="51">
        <f t="shared" si="8"/>
        <v>0</v>
      </c>
    </row>
    <row r="168" s="4" customFormat="1" spans="1:42">
      <c r="A168" s="26">
        <v>166</v>
      </c>
      <c r="B168" s="28" t="s">
        <v>314</v>
      </c>
      <c r="C168" s="28">
        <v>40909</v>
      </c>
      <c r="D168" s="28">
        <v>40969</v>
      </c>
      <c r="E168" s="26" t="s">
        <v>123</v>
      </c>
      <c r="F168" s="28" t="s">
        <v>315</v>
      </c>
      <c r="G168" s="30" t="s">
        <v>123</v>
      </c>
      <c r="H168" s="30">
        <v>6878.12</v>
      </c>
      <c r="I168" s="30">
        <v>31555</v>
      </c>
      <c r="J168" s="30">
        <v>5000</v>
      </c>
      <c r="K168" s="76">
        <v>26555</v>
      </c>
      <c r="L168" s="77">
        <v>0</v>
      </c>
      <c r="M168" s="77">
        <v>0</v>
      </c>
      <c r="N168" s="30">
        <v>0</v>
      </c>
      <c r="O168" s="30">
        <v>0</v>
      </c>
      <c r="P168" s="30">
        <v>0</v>
      </c>
      <c r="Q168" s="47">
        <v>0</v>
      </c>
      <c r="R168" s="47">
        <f t="shared" si="6"/>
        <v>0</v>
      </c>
      <c r="S168" s="52">
        <v>0</v>
      </c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</row>
    <row r="169" s="4" customFormat="1" spans="1:42">
      <c r="A169" s="26">
        <v>167</v>
      </c>
      <c r="B169" s="28" t="s">
        <v>316</v>
      </c>
      <c r="C169" s="28">
        <v>40940</v>
      </c>
      <c r="D169" s="28">
        <v>41153</v>
      </c>
      <c r="E169" s="26" t="s">
        <v>123</v>
      </c>
      <c r="F169" s="28" t="s">
        <v>317</v>
      </c>
      <c r="G169" s="30" t="s">
        <v>123</v>
      </c>
      <c r="H169" s="30">
        <v>6878.12</v>
      </c>
      <c r="I169" s="30">
        <v>20000</v>
      </c>
      <c r="J169" s="30">
        <v>0</v>
      </c>
      <c r="K169" s="76">
        <v>20000</v>
      </c>
      <c r="L169" s="77">
        <v>0</v>
      </c>
      <c r="M169" s="77">
        <v>0</v>
      </c>
      <c r="N169" s="30">
        <v>0</v>
      </c>
      <c r="O169" s="30">
        <v>0</v>
      </c>
      <c r="P169" s="30">
        <v>0</v>
      </c>
      <c r="Q169" s="47">
        <v>0</v>
      </c>
      <c r="R169" s="47">
        <f t="shared" si="6"/>
        <v>0</v>
      </c>
      <c r="S169" s="52">
        <v>0</v>
      </c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</row>
    <row r="170" customFormat="1" spans="1:19">
      <c r="A170" s="54">
        <v>168</v>
      </c>
      <c r="B170" s="21" t="s">
        <v>318</v>
      </c>
      <c r="C170" s="21">
        <v>43070</v>
      </c>
      <c r="D170" s="21">
        <v>43160</v>
      </c>
      <c r="E170" s="10" t="s">
        <v>123</v>
      </c>
      <c r="F170" s="21" t="s">
        <v>319</v>
      </c>
      <c r="G170" s="63" t="s">
        <v>123</v>
      </c>
      <c r="H170" s="8">
        <v>6878.12</v>
      </c>
      <c r="I170" s="8">
        <v>12000</v>
      </c>
      <c r="J170" s="8">
        <v>0</v>
      </c>
      <c r="K170" s="8">
        <v>12000</v>
      </c>
      <c r="L170" s="74">
        <v>0</v>
      </c>
      <c r="M170" s="74">
        <v>0</v>
      </c>
      <c r="N170" s="8">
        <v>0</v>
      </c>
      <c r="O170" s="8">
        <v>0</v>
      </c>
      <c r="P170" s="8">
        <v>4000</v>
      </c>
      <c r="Q170" s="11">
        <v>0</v>
      </c>
      <c r="R170" s="11">
        <f t="shared" si="6"/>
        <v>4000</v>
      </c>
      <c r="S170" s="12">
        <f>K170+M170+N170-R170</f>
        <v>8000</v>
      </c>
    </row>
    <row r="171" s="4" customFormat="1" spans="1:42">
      <c r="A171" s="26">
        <v>169</v>
      </c>
      <c r="B171" s="28" t="s">
        <v>320</v>
      </c>
      <c r="C171" s="28">
        <v>40940</v>
      </c>
      <c r="D171" s="28">
        <v>41122</v>
      </c>
      <c r="E171" s="26" t="s">
        <v>123</v>
      </c>
      <c r="F171" s="28" t="s">
        <v>321</v>
      </c>
      <c r="G171" s="30" t="s">
        <v>123</v>
      </c>
      <c r="H171" s="30">
        <v>6878.12</v>
      </c>
      <c r="I171" s="30">
        <v>42000</v>
      </c>
      <c r="J171" s="30">
        <v>0</v>
      </c>
      <c r="K171" s="76">
        <v>42000</v>
      </c>
      <c r="L171" s="77">
        <v>0</v>
      </c>
      <c r="M171" s="77">
        <v>0</v>
      </c>
      <c r="N171" s="30">
        <v>0</v>
      </c>
      <c r="O171" s="30">
        <v>0</v>
      </c>
      <c r="P171" s="30">
        <v>0</v>
      </c>
      <c r="Q171" s="47">
        <v>0</v>
      </c>
      <c r="R171" s="47">
        <f t="shared" si="6"/>
        <v>0</v>
      </c>
      <c r="S171" s="52">
        <v>0</v>
      </c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</row>
    <row r="172" spans="1:19">
      <c r="A172" s="10">
        <v>170</v>
      </c>
      <c r="B172" s="21" t="s">
        <v>322</v>
      </c>
      <c r="C172" s="21">
        <v>43282</v>
      </c>
      <c r="D172" s="21">
        <v>43647</v>
      </c>
      <c r="E172" s="10" t="s">
        <v>123</v>
      </c>
      <c r="F172" s="21" t="s">
        <v>323</v>
      </c>
      <c r="G172" s="8" t="s">
        <v>123</v>
      </c>
      <c r="H172" s="8">
        <v>6878.12</v>
      </c>
      <c r="I172" s="8">
        <v>0</v>
      </c>
      <c r="J172" s="8">
        <v>0</v>
      </c>
      <c r="K172" s="8">
        <v>0</v>
      </c>
      <c r="L172" s="74">
        <v>0</v>
      </c>
      <c r="M172" s="74">
        <v>0</v>
      </c>
      <c r="N172" s="8">
        <v>0</v>
      </c>
      <c r="O172" s="8">
        <v>0</v>
      </c>
      <c r="P172" s="8">
        <v>0</v>
      </c>
      <c r="Q172" s="11">
        <v>0</v>
      </c>
      <c r="R172" s="11">
        <f t="shared" si="6"/>
        <v>0</v>
      </c>
      <c r="S172" s="51">
        <f t="shared" ref="S170:S178" si="9">K172+M172+N172-R172</f>
        <v>0</v>
      </c>
    </row>
    <row r="173" spans="1:19">
      <c r="A173" s="10">
        <v>171</v>
      </c>
      <c r="B173" s="21" t="s">
        <v>324</v>
      </c>
      <c r="C173" s="21" t="s">
        <v>112</v>
      </c>
      <c r="D173" s="21" t="s">
        <v>112</v>
      </c>
      <c r="E173" s="10" t="s">
        <v>123</v>
      </c>
      <c r="F173" s="21" t="s">
        <v>77</v>
      </c>
      <c r="G173" s="8" t="s">
        <v>123</v>
      </c>
      <c r="H173" s="8">
        <v>6878.12</v>
      </c>
      <c r="I173" s="8">
        <v>0</v>
      </c>
      <c r="J173" s="8">
        <v>0</v>
      </c>
      <c r="K173" s="8">
        <v>0</v>
      </c>
      <c r="L173" s="74">
        <v>0</v>
      </c>
      <c r="M173" s="74">
        <v>0</v>
      </c>
      <c r="N173" s="8">
        <v>0</v>
      </c>
      <c r="O173" s="8">
        <v>0</v>
      </c>
      <c r="P173" s="8">
        <v>0</v>
      </c>
      <c r="Q173" s="11">
        <v>0</v>
      </c>
      <c r="R173" s="11">
        <f t="shared" si="6"/>
        <v>0</v>
      </c>
      <c r="S173" s="51">
        <f t="shared" si="9"/>
        <v>0</v>
      </c>
    </row>
    <row r="174" spans="1:19">
      <c r="A174" s="10">
        <v>172</v>
      </c>
      <c r="B174" s="21" t="s">
        <v>325</v>
      </c>
      <c r="C174" s="21">
        <v>43466</v>
      </c>
      <c r="D174" s="21">
        <v>43586</v>
      </c>
      <c r="E174" s="10" t="s">
        <v>123</v>
      </c>
      <c r="F174" s="21" t="s">
        <v>326</v>
      </c>
      <c r="G174" s="8" t="s">
        <v>123</v>
      </c>
      <c r="H174" s="8">
        <v>6878.12</v>
      </c>
      <c r="I174" s="8">
        <v>0</v>
      </c>
      <c r="J174" s="8">
        <v>0</v>
      </c>
      <c r="K174" s="8">
        <v>0</v>
      </c>
      <c r="L174" s="74">
        <v>0</v>
      </c>
      <c r="M174" s="74">
        <v>0</v>
      </c>
      <c r="N174" s="8">
        <v>0</v>
      </c>
      <c r="O174" s="8">
        <v>0</v>
      </c>
      <c r="P174" s="8">
        <v>0</v>
      </c>
      <c r="Q174" s="11">
        <v>0</v>
      </c>
      <c r="R174" s="11">
        <f t="shared" si="6"/>
        <v>0</v>
      </c>
      <c r="S174" s="51">
        <f t="shared" si="9"/>
        <v>0</v>
      </c>
    </row>
    <row r="175" spans="1:19">
      <c r="A175" s="10">
        <v>173</v>
      </c>
      <c r="B175" s="21" t="s">
        <v>327</v>
      </c>
      <c r="C175" s="21">
        <v>43466</v>
      </c>
      <c r="D175" s="21">
        <v>43586</v>
      </c>
      <c r="E175" s="10" t="s">
        <v>123</v>
      </c>
      <c r="F175" s="21" t="s">
        <v>326</v>
      </c>
      <c r="G175" s="8" t="s">
        <v>123</v>
      </c>
      <c r="H175" s="8">
        <v>6878.12</v>
      </c>
      <c r="I175" s="8">
        <v>0</v>
      </c>
      <c r="J175" s="8">
        <v>0</v>
      </c>
      <c r="K175" s="8">
        <v>0</v>
      </c>
      <c r="L175" s="74">
        <v>0</v>
      </c>
      <c r="M175" s="74">
        <v>0</v>
      </c>
      <c r="N175" s="8">
        <v>0</v>
      </c>
      <c r="O175" s="8">
        <v>0</v>
      </c>
      <c r="P175" s="8">
        <v>0</v>
      </c>
      <c r="Q175" s="11">
        <v>0</v>
      </c>
      <c r="R175" s="11">
        <f t="shared" si="6"/>
        <v>0</v>
      </c>
      <c r="S175" s="51">
        <f t="shared" si="9"/>
        <v>0</v>
      </c>
    </row>
    <row r="176" spans="1:19">
      <c r="A176" s="10">
        <v>174</v>
      </c>
      <c r="B176" s="21" t="s">
        <v>328</v>
      </c>
      <c r="C176" s="21">
        <v>43466</v>
      </c>
      <c r="D176" s="21">
        <v>43586</v>
      </c>
      <c r="E176" s="10" t="s">
        <v>123</v>
      </c>
      <c r="F176" s="21" t="s">
        <v>326</v>
      </c>
      <c r="G176" s="8" t="s">
        <v>123</v>
      </c>
      <c r="H176" s="9">
        <v>6878.12</v>
      </c>
      <c r="I176" s="8">
        <v>0</v>
      </c>
      <c r="J176" s="8">
        <v>0</v>
      </c>
      <c r="K176" s="8">
        <v>0</v>
      </c>
      <c r="L176" s="73">
        <v>0</v>
      </c>
      <c r="M176" s="73">
        <v>0</v>
      </c>
      <c r="N176" s="8">
        <v>0</v>
      </c>
      <c r="O176" s="8">
        <v>0</v>
      </c>
      <c r="P176" s="8">
        <v>0</v>
      </c>
      <c r="Q176" s="11">
        <v>0</v>
      </c>
      <c r="R176" s="11">
        <f t="shared" si="6"/>
        <v>0</v>
      </c>
      <c r="S176" s="51">
        <f t="shared" si="9"/>
        <v>0</v>
      </c>
    </row>
    <row r="177" spans="1:19">
      <c r="A177" s="7">
        <v>175</v>
      </c>
      <c r="B177" s="21" t="s">
        <v>329</v>
      </c>
      <c r="C177" s="21">
        <v>42552</v>
      </c>
      <c r="D177" s="21">
        <v>42856</v>
      </c>
      <c r="E177" s="10" t="s">
        <v>123</v>
      </c>
      <c r="F177" s="21" t="s">
        <v>132</v>
      </c>
      <c r="G177" s="9">
        <v>4542.5</v>
      </c>
      <c r="H177" s="9">
        <v>6878.12</v>
      </c>
      <c r="I177" s="9">
        <v>37852</v>
      </c>
      <c r="J177" s="9">
        <v>0</v>
      </c>
      <c r="K177" s="9">
        <v>37852</v>
      </c>
      <c r="L177" s="73">
        <v>0</v>
      </c>
      <c r="M177" s="73">
        <v>0</v>
      </c>
      <c r="N177" s="9">
        <v>0</v>
      </c>
      <c r="O177" s="9">
        <v>0</v>
      </c>
      <c r="P177" s="9">
        <v>0</v>
      </c>
      <c r="Q177" s="11">
        <v>0</v>
      </c>
      <c r="R177" s="11">
        <f t="shared" si="6"/>
        <v>0</v>
      </c>
      <c r="S177" s="51">
        <f t="shared" si="9"/>
        <v>37852</v>
      </c>
    </row>
    <row r="178" spans="1:19">
      <c r="A178" s="7">
        <v>176</v>
      </c>
      <c r="B178" s="21" t="s">
        <v>330</v>
      </c>
      <c r="C178" s="21">
        <v>42552</v>
      </c>
      <c r="D178" s="21">
        <v>42856</v>
      </c>
      <c r="E178" s="10" t="s">
        <v>123</v>
      </c>
      <c r="F178" s="21" t="s">
        <v>132</v>
      </c>
      <c r="G178" s="9">
        <v>4462.5</v>
      </c>
      <c r="H178" s="9">
        <v>6878.12</v>
      </c>
      <c r="I178" s="9">
        <v>33693</v>
      </c>
      <c r="J178" s="9">
        <v>0</v>
      </c>
      <c r="K178" s="9">
        <v>33693</v>
      </c>
      <c r="L178" s="73">
        <v>0</v>
      </c>
      <c r="M178" s="73">
        <v>0</v>
      </c>
      <c r="N178" s="9">
        <v>0</v>
      </c>
      <c r="O178" s="9">
        <v>0</v>
      </c>
      <c r="P178" s="9">
        <v>2238</v>
      </c>
      <c r="Q178" s="11">
        <v>0</v>
      </c>
      <c r="R178" s="11">
        <f t="shared" si="6"/>
        <v>2238</v>
      </c>
      <c r="S178" s="51">
        <f t="shared" si="9"/>
        <v>31455</v>
      </c>
    </row>
    <row r="179" spans="1:19">
      <c r="A179" s="7">
        <v>177</v>
      </c>
      <c r="B179" s="21" t="s">
        <v>331</v>
      </c>
      <c r="C179" s="21" t="s">
        <v>129</v>
      </c>
      <c r="D179" s="21">
        <v>38777</v>
      </c>
      <c r="E179" s="10" t="s">
        <v>28</v>
      </c>
      <c r="F179" s="21" t="s">
        <v>332</v>
      </c>
      <c r="G179" s="9" t="s">
        <v>28</v>
      </c>
      <c r="H179" s="9" t="s">
        <v>28</v>
      </c>
      <c r="I179" s="9">
        <v>170000</v>
      </c>
      <c r="J179" s="9">
        <v>0</v>
      </c>
      <c r="K179" s="9">
        <v>170000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11">
        <v>0</v>
      </c>
      <c r="R179" s="11">
        <v>0</v>
      </c>
      <c r="S179" s="51">
        <v>170000</v>
      </c>
    </row>
    <row r="180" spans="2:19">
      <c r="B180" s="21"/>
      <c r="C180" s="21"/>
      <c r="D180" s="21"/>
      <c r="E180" s="21"/>
      <c r="F180" s="21"/>
      <c r="G180" s="9"/>
      <c r="H180" s="64" t="s">
        <v>333</v>
      </c>
      <c r="I180" s="9">
        <f>SUM(I3:I179)</f>
        <v>13480775.0119485</v>
      </c>
      <c r="J180" s="9">
        <v>1067101</v>
      </c>
      <c r="K180" s="9">
        <f>SUM(K3:K179)</f>
        <v>12413674.0020394</v>
      </c>
      <c r="L180" s="9">
        <f>SUM(L3:L179)</f>
        <v>641356.995</v>
      </c>
      <c r="M180" s="9">
        <f>SUM(M3:M179)</f>
        <v>1643863.1644</v>
      </c>
      <c r="N180" s="9">
        <f>SUM(N3:N179)</f>
        <v>1948796.75</v>
      </c>
      <c r="O180" s="9">
        <f>SUM(O3:O179)</f>
        <v>2579007</v>
      </c>
      <c r="P180" s="9">
        <f>SUM(P3:P179)</f>
        <v>1739826.5</v>
      </c>
      <c r="Q180" s="9">
        <v>3520</v>
      </c>
      <c r="R180" s="9">
        <f>SUM(R3:R179)</f>
        <v>4322353.5</v>
      </c>
      <c r="S180" s="9">
        <f>SUM(S3:S179)</f>
        <v>11577079.4164394</v>
      </c>
    </row>
    <row r="181" spans="2:19">
      <c r="B181" s="21"/>
      <c r="C181" s="21"/>
      <c r="D181" s="21"/>
      <c r="E181" s="21"/>
      <c r="F181" s="21"/>
      <c r="G181" s="9"/>
      <c r="H181" s="64" t="s">
        <v>334</v>
      </c>
      <c r="I181" s="9">
        <f>I171+I169+I168+I159+I154+I129+I44+I20</f>
        <v>438382.7</v>
      </c>
      <c r="J181" s="7">
        <f>J171+J168+J154</f>
        <v>6626</v>
      </c>
      <c r="K181" s="7">
        <f>K171+K169+K168+K159+K154+K129+K44+K20</f>
        <v>431756.7</v>
      </c>
      <c r="L181" s="9">
        <f>L161+L159+L154+L44</f>
        <v>55468.7076</v>
      </c>
      <c r="M181" s="9">
        <f>M161+M159+M154+M44</f>
        <v>142171.9508</v>
      </c>
      <c r="N181" s="9">
        <f>N161+N159+N154+N129+N44</f>
        <v>122928.04</v>
      </c>
      <c r="O181" s="9">
        <f>O154</f>
        <v>32012</v>
      </c>
      <c r="P181" s="9">
        <f>P154</f>
        <v>15034</v>
      </c>
      <c r="Q181" s="9">
        <v>0</v>
      </c>
      <c r="R181" s="9">
        <f>R154</f>
        <v>47046</v>
      </c>
      <c r="S181" s="9">
        <f>S161+S159+S154+S129+S44</f>
        <v>542909.6908</v>
      </c>
    </row>
    <row r="182" spans="2:19">
      <c r="B182" s="21"/>
      <c r="C182" s="21"/>
      <c r="D182" s="21"/>
      <c r="E182" s="21"/>
      <c r="F182" s="21"/>
      <c r="G182" s="9"/>
      <c r="H182" s="65" t="s">
        <v>335</v>
      </c>
      <c r="I182" s="9">
        <f>I180-I181</f>
        <v>13042392.3119485</v>
      </c>
      <c r="J182" s="9">
        <f>J180-J181</f>
        <v>1060475</v>
      </c>
      <c r="K182" s="9">
        <f>K180-K181</f>
        <v>11981917.3020394</v>
      </c>
      <c r="L182" s="9">
        <f>L180-L181</f>
        <v>585888.2874</v>
      </c>
      <c r="M182" s="9">
        <f>M180-M181</f>
        <v>1501691.2136</v>
      </c>
      <c r="N182" s="9">
        <f>N180-N181</f>
        <v>1825868.71</v>
      </c>
      <c r="O182" s="9">
        <f>O180-O181</f>
        <v>2546995</v>
      </c>
      <c r="P182" s="9">
        <f>P180-P181</f>
        <v>1724792.5</v>
      </c>
      <c r="Q182" s="9">
        <v>3520</v>
      </c>
      <c r="R182" s="9">
        <f>R180-R181</f>
        <v>4275307.5</v>
      </c>
      <c r="S182" s="80">
        <f>S180-S181</f>
        <v>11034169.7256394</v>
      </c>
    </row>
    <row r="183" spans="1:19">
      <c r="A183" t="s">
        <v>336</v>
      </c>
      <c r="B183" s="33"/>
      <c r="C183" s="66" t="s">
        <v>337</v>
      </c>
      <c r="D183" s="66"/>
      <c r="E183" s="66"/>
      <c r="F183" s="66"/>
      <c r="G183" s="9"/>
      <c r="H183" s="9"/>
      <c r="J183" s="9"/>
      <c r="K183" s="9"/>
      <c r="L183" s="9"/>
      <c r="M183" s="9"/>
      <c r="N183" s="9"/>
      <c r="O183" s="9"/>
      <c r="P183" s="9"/>
      <c r="Q183" s="9"/>
      <c r="S183" s="51"/>
    </row>
    <row r="184" spans="1:19">
      <c r="A184" s="67" t="s">
        <v>338</v>
      </c>
      <c r="B184" s="68"/>
      <c r="C184" s="69" t="s">
        <v>339</v>
      </c>
      <c r="S184" s="51"/>
    </row>
    <row r="185" spans="1:19">
      <c r="A185" s="67" t="s">
        <v>340</v>
      </c>
      <c r="B185" s="70"/>
      <c r="C185" s="69" t="s">
        <v>341</v>
      </c>
      <c r="D185" s="69"/>
      <c r="E185" s="69"/>
      <c r="S185" s="51"/>
    </row>
    <row r="186" spans="1:19">
      <c r="A186" s="67" t="s">
        <v>342</v>
      </c>
      <c r="B186" s="71"/>
      <c r="C186" s="66" t="s">
        <v>343</v>
      </c>
      <c r="D186" s="66"/>
      <c r="E186" s="66"/>
      <c r="S186" s="51"/>
    </row>
    <row r="187" spans="1:19">
      <c r="A187" s="67" t="s">
        <v>344</v>
      </c>
      <c r="B187" s="7" t="s">
        <v>345</v>
      </c>
      <c r="S187" s="51"/>
    </row>
    <row r="188" spans="19:19">
      <c r="S188" s="51"/>
    </row>
    <row r="189" spans="19:19">
      <c r="S189" s="51"/>
    </row>
    <row r="190" spans="19:19">
      <c r="S190" s="51"/>
    </row>
  </sheetData>
  <mergeCells count="6">
    <mergeCell ref="L1:M1"/>
    <mergeCell ref="C183:F183"/>
    <mergeCell ref="C185:E185"/>
    <mergeCell ref="C186:E186"/>
    <mergeCell ref="B187:F187"/>
    <mergeCell ref="B188:F188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猪油和蜂蜜</cp:lastModifiedBy>
  <dcterms:created xsi:type="dcterms:W3CDTF">2021-07-07T03:32:00Z</dcterms:created>
  <dcterms:modified xsi:type="dcterms:W3CDTF">2021-07-16T10:00:21Z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