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680" activeTab="2"/>
  </bookViews>
  <sheets>
    <sheet name="固定资产汇总" sheetId="1" r:id="rId1"/>
    <sheet name="家具" sheetId="2" r:id="rId2"/>
    <sheet name="电子设备" sheetId="3" r:id="rId3"/>
  </sheets>
  <externalReferences>
    <externalReference r:id="rId4"/>
  </externalReferences>
  <definedNames>
    <definedName name="_xlnm.Print_Titles" localSheetId="2">电子设备!$1:$6</definedName>
    <definedName name="_xlnm.Print_Titles" localSheetId="1">家具!$1:$6</definedName>
  </definedNames>
  <calcPr calcId="144525"/>
</workbook>
</file>

<file path=xl/comments1.xml><?xml version="1.0" encoding="utf-8"?>
<comments xmlns="http://schemas.openxmlformats.org/spreadsheetml/2006/main">
  <authors>
    <author>chenjie</author>
  </authors>
  <commentList>
    <comment ref="B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C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D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F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指购买设备日期，如为二手设备须填写原始购置日。日期填写形式(半角状态下)如：2002.6又如2001.11</t>
        </r>
      </text>
    </comment>
    <comment ref="G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指购买设备日期，如为二手设备须填写原始购置日。日期填写形式(半角状态下)如：2002.6又如2001.11</t>
        </r>
      </text>
    </comment>
    <comment ref="N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(1)对停用、不需用、待报废、淘汰、盘亏、盘盈等电子设备应在备注栏标明(2)因折旧提超等原因造成负数余额的项目，应简述原因(3)其他</t>
        </r>
      </text>
    </comment>
  </commentList>
</comments>
</file>

<file path=xl/comments2.xml><?xml version="1.0" encoding="utf-8"?>
<comments xmlns="http://schemas.openxmlformats.org/spreadsheetml/2006/main">
  <authors>
    <author>chenjie</author>
  </authors>
  <commentList>
    <comment ref="B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设备按单台（套）填列</t>
        </r>
      </text>
    </comment>
    <comment ref="C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按设备铭牌填写</t>
        </r>
      </text>
    </comment>
    <comment ref="D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台、件、套、个等</t>
        </r>
      </text>
    </comment>
    <comment ref="F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指购买设备日期，如为二手设备须填写原始购置日。日期填写形式(半角状态下)如：2002.6又如2001.11</t>
        </r>
      </text>
    </comment>
    <comment ref="G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指购买设备日期，如为二手设备须填写原始购置日。日期填写形式(半角状态下)如：2002.6又如2001.11</t>
        </r>
      </text>
    </comment>
    <comment ref="N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(1)对停用、不需用、待报废、淘汰、盘亏、盘盈等电子设备应在备注栏标明(2)因折旧提超等原因造成负数余额的项目，应简述原因(3)其他</t>
        </r>
      </text>
    </comment>
    <comment ref="F8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指购买设备日期，如为二手设备须填写原始购置日。日期填写形式(半角状态下)如：2002.6又如2001.11</t>
        </r>
      </text>
    </comment>
  </commentList>
</comments>
</file>

<file path=xl/sharedStrings.xml><?xml version="1.0" encoding="utf-8"?>
<sst xmlns="http://schemas.openxmlformats.org/spreadsheetml/2006/main" count="459" uniqueCount="175">
  <si>
    <t>固定资产评估汇总表</t>
  </si>
  <si>
    <t>评估基准日：2021年6月28日</t>
  </si>
  <si>
    <t>被评估单位（或者产权持有单位）：江苏方舟数据网络管理有限公司</t>
  </si>
  <si>
    <t>金额单位：人民币元</t>
  </si>
  <si>
    <t>编号</t>
  </si>
  <si>
    <t>科目名称</t>
  </si>
  <si>
    <t>账面价值</t>
  </si>
  <si>
    <t>评估价值</t>
  </si>
  <si>
    <t>增值额</t>
  </si>
  <si>
    <r>
      <rPr>
        <sz val="10"/>
        <rFont val="宋体"/>
        <charset val="134"/>
      </rPr>
      <t>增值率</t>
    </r>
    <r>
      <rPr>
        <sz val="10"/>
        <rFont val="Times New Roman"/>
        <charset val="0"/>
      </rPr>
      <t>%</t>
    </r>
  </si>
  <si>
    <t>原值</t>
  </si>
  <si>
    <t>净值</t>
  </si>
  <si>
    <t>4-6-5</t>
  </si>
  <si>
    <t>固定资产-家具</t>
  </si>
  <si>
    <t>4-6-6</t>
  </si>
  <si>
    <t>固定资产-电子设备</t>
  </si>
  <si>
    <t>固定资产合计</t>
  </si>
  <si>
    <t>减：固定资产减值准备</t>
  </si>
  <si>
    <t>固定资产—家具评估明细表</t>
  </si>
  <si>
    <r>
      <rPr>
        <sz val="10"/>
        <rFont val="宋体"/>
        <charset val="0"/>
      </rPr>
      <t>表</t>
    </r>
    <r>
      <rPr>
        <sz val="10"/>
        <rFont val="Times New Roman"/>
        <charset val="0"/>
      </rPr>
      <t>4-6-5</t>
    </r>
  </si>
  <si>
    <t>序号</t>
  </si>
  <si>
    <t>设备名称</t>
  </si>
  <si>
    <t>规格型号</t>
  </si>
  <si>
    <t>计量单位</t>
  </si>
  <si>
    <t>数量</t>
  </si>
  <si>
    <t>启用日期</t>
  </si>
  <si>
    <t>购置日期</t>
  </si>
  <si>
    <t>备注</t>
  </si>
  <si>
    <r>
      <rPr>
        <sz val="10"/>
        <rFont val="宋体"/>
        <charset val="134"/>
      </rPr>
      <t>成新率</t>
    </r>
    <r>
      <rPr>
        <sz val="10"/>
        <rFont val="Times New Roman"/>
        <charset val="0"/>
      </rPr>
      <t>%</t>
    </r>
  </si>
  <si>
    <t>办公桌</t>
  </si>
  <si>
    <t>1.4*0.6*0.75</t>
  </si>
  <si>
    <t>组</t>
  </si>
  <si>
    <t>含0.8*0.4*0.63配套小桌</t>
  </si>
  <si>
    <t>墙边柜</t>
  </si>
  <si>
    <t>4.7*0.6*0.8</t>
  </si>
  <si>
    <t>个</t>
  </si>
  <si>
    <t>白色大理石台面</t>
  </si>
  <si>
    <t>文件柜</t>
  </si>
  <si>
    <t>0.86*0.38*1.8</t>
  </si>
  <si>
    <t>铁皮柜</t>
  </si>
  <si>
    <t>储物柜</t>
  </si>
  <si>
    <t>1.2*0.46*1.6</t>
  </si>
  <si>
    <t>皮质椅</t>
  </si>
  <si>
    <t>张</t>
  </si>
  <si>
    <t>有点破损</t>
  </si>
  <si>
    <t>保险箱</t>
  </si>
  <si>
    <t>0.4*0.4*0.6</t>
  </si>
  <si>
    <t>台</t>
  </si>
  <si>
    <t>开锁有破坏</t>
  </si>
  <si>
    <t>木躺椅</t>
  </si>
  <si>
    <t>机柜</t>
  </si>
  <si>
    <t>1*0.6*1.8</t>
  </si>
  <si>
    <t>含5台配套设备</t>
  </si>
  <si>
    <t>木柜</t>
  </si>
  <si>
    <t>0.85*0.6*0.5</t>
  </si>
  <si>
    <t>放置打印机</t>
  </si>
  <si>
    <t>木桌</t>
  </si>
  <si>
    <t>1.4*0.7*0.75</t>
  </si>
  <si>
    <t>会议桌</t>
  </si>
  <si>
    <t>2.4*1.2*0.75</t>
  </si>
  <si>
    <t>办公柜</t>
  </si>
  <si>
    <t>3*0.4*2.1</t>
  </si>
  <si>
    <t>含主办公桌2.8*1.1*0.75+副桌1.6*0.7*0.55+办公椅</t>
  </si>
  <si>
    <t>衣架</t>
  </si>
  <si>
    <t>保险柜</t>
  </si>
  <si>
    <t>1*0.5*0.47</t>
  </si>
  <si>
    <t>茶几</t>
  </si>
  <si>
    <t>0.6*0.6*0.5</t>
  </si>
  <si>
    <t>木质</t>
  </si>
  <si>
    <t>沙发</t>
  </si>
  <si>
    <t>木质皮沙发</t>
  </si>
  <si>
    <t>大茶几</t>
  </si>
  <si>
    <t>1.2*0.6*0.5</t>
  </si>
  <si>
    <t>9*2*0.8</t>
  </si>
  <si>
    <t>椅子</t>
  </si>
  <si>
    <t>现场17张</t>
  </si>
  <si>
    <t>桌子</t>
  </si>
  <si>
    <t>1.2*0.42*0.75</t>
  </si>
  <si>
    <t>茶水桌子</t>
  </si>
  <si>
    <t>2.4*0.4*2.1</t>
  </si>
  <si>
    <t>含主办公桌2.4*1.1*0.75+副桌1.2*0.65*0.4+办公椅</t>
  </si>
  <si>
    <t>3.7*0.6*0.8</t>
  </si>
  <si>
    <t>含主办公桌2.4*1.1*0.75+副桌1.2*0.65*0.4</t>
  </si>
  <si>
    <t>网格椅</t>
  </si>
  <si>
    <t>0.4*0.37*0.65</t>
  </si>
  <si>
    <t>4*0.6*0.8</t>
  </si>
  <si>
    <t>0.56*0.47*1.2</t>
  </si>
  <si>
    <t>木床</t>
  </si>
  <si>
    <t>1.5*2*0.45</t>
  </si>
  <si>
    <t>含床头柜</t>
  </si>
  <si>
    <t>衣柜</t>
  </si>
  <si>
    <t>1*0.5*1.75</t>
  </si>
  <si>
    <t>2.4*1*0.75</t>
  </si>
  <si>
    <t>含1.1*0.6*0.4配套桌子</t>
  </si>
  <si>
    <t>条桌</t>
  </si>
  <si>
    <t>1.8*0.6*0.8</t>
  </si>
  <si>
    <t>木质文件柜</t>
  </si>
  <si>
    <t>1.9*0.4*2</t>
  </si>
  <si>
    <t>1组2个</t>
  </si>
  <si>
    <t>大圆桌</t>
  </si>
  <si>
    <t>Φ2.75*0.75</t>
  </si>
  <si>
    <t>含1个转盘+16张配套椅子</t>
  </si>
  <si>
    <t>1.2*0.6*0.45</t>
  </si>
  <si>
    <t>0.6*0.6*0.45</t>
  </si>
  <si>
    <t>手动麻将桌</t>
  </si>
  <si>
    <t>0.9*0.9*0.8</t>
  </si>
  <si>
    <t>小茶柜</t>
  </si>
  <si>
    <t>0.8*0.77*0.4</t>
  </si>
  <si>
    <t>双门</t>
  </si>
  <si>
    <t>小方桌</t>
  </si>
  <si>
    <t>1.2*0.7*0.75</t>
  </si>
  <si>
    <t>双槽水池</t>
  </si>
  <si>
    <t>1.2*0.7*0.8</t>
  </si>
  <si>
    <t>不锈钢双槽水池+铁支架</t>
  </si>
  <si>
    <t>4层铁质置物架</t>
  </si>
  <si>
    <t>2*0.6*2</t>
  </si>
  <si>
    <t>普通</t>
  </si>
  <si>
    <t>木椅</t>
  </si>
  <si>
    <t>4*1.5*0.77</t>
  </si>
  <si>
    <t>有些损坏</t>
  </si>
  <si>
    <t>双人沙发</t>
  </si>
  <si>
    <t>有些破损</t>
  </si>
  <si>
    <t>合     计</t>
  </si>
  <si>
    <t>减：电子设备减值准备</t>
  </si>
  <si>
    <t>合            计</t>
  </si>
  <si>
    <t>填表日期：2021年10月10日</t>
  </si>
  <si>
    <t>固定资产—电子设备评估明细表</t>
  </si>
  <si>
    <r>
      <rPr>
        <sz val="10"/>
        <rFont val="宋体"/>
        <charset val="134"/>
      </rPr>
      <t>表</t>
    </r>
    <r>
      <rPr>
        <sz val="10"/>
        <rFont val="Times New Roman"/>
        <charset val="0"/>
      </rPr>
      <t>4-6-6</t>
    </r>
  </si>
  <si>
    <t>电话机</t>
  </si>
  <si>
    <t>达尔讯</t>
  </si>
  <si>
    <t>TCL</t>
  </si>
  <si>
    <t>电脑显示屏</t>
  </si>
  <si>
    <t>190V4L</t>
  </si>
  <si>
    <t>挂式空调</t>
  </si>
  <si>
    <t>XKFR-35G/ER01N3</t>
  </si>
  <si>
    <t>GIgaset802</t>
  </si>
  <si>
    <t>598mm</t>
  </si>
  <si>
    <t>打印机</t>
  </si>
  <si>
    <t>STUDIO2051C</t>
  </si>
  <si>
    <t>考勤机</t>
  </si>
  <si>
    <t>ZKT</t>
  </si>
  <si>
    <t>投影布</t>
  </si>
  <si>
    <t>幅</t>
  </si>
  <si>
    <t>投影仪</t>
  </si>
  <si>
    <t>MX515E1</t>
  </si>
  <si>
    <t>柜式空调</t>
  </si>
  <si>
    <t>KFR-72LW/Q1F-N2</t>
  </si>
  <si>
    <t>NS-50LW/D1FN3</t>
  </si>
  <si>
    <t>机箱一体化电脑</t>
  </si>
  <si>
    <t>215P5831</t>
  </si>
  <si>
    <t>套</t>
  </si>
  <si>
    <t>冷藏柜</t>
  </si>
  <si>
    <t>3门</t>
  </si>
  <si>
    <t>冷柜</t>
  </si>
  <si>
    <t>BC/BD-228AT</t>
  </si>
  <si>
    <t>环保灶</t>
  </si>
  <si>
    <t>节而猛</t>
  </si>
  <si>
    <t>环保灶排风系统</t>
  </si>
  <si>
    <t>3*1*0.55</t>
  </si>
  <si>
    <t>含不锈钢排风系统+1台轴流排气扇</t>
  </si>
  <si>
    <t>HA35GW/C(H57)+N3</t>
  </si>
  <si>
    <t>电子秤</t>
  </si>
  <si>
    <t>HF</t>
  </si>
  <si>
    <t xml:space="preserve">挂式空调 </t>
  </si>
  <si>
    <t>1.2*0.6*0.8</t>
  </si>
  <si>
    <t>机房空调</t>
  </si>
  <si>
    <t>U075D2P2E7</t>
  </si>
  <si>
    <t>变压器</t>
  </si>
  <si>
    <t>S11-M-400/10</t>
  </si>
  <si>
    <t>400KVA、含专变采集终端1台</t>
  </si>
  <si>
    <t>电缆分线柜</t>
  </si>
  <si>
    <t>HWX 380V</t>
  </si>
  <si>
    <t>服务器机柜</t>
  </si>
  <si>
    <t>600*1000*2000</t>
  </si>
  <si>
    <t>不含PDU设备等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</si>
</sst>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.00_ "/>
  </numFmts>
  <fonts count="32">
    <font>
      <sz val="11"/>
      <color theme="1"/>
      <name val="宋体"/>
      <charset val="134"/>
      <scheme val="minor"/>
    </font>
    <font>
      <sz val="18"/>
      <name val="Times New Roman"/>
      <charset val="0"/>
    </font>
    <font>
      <sz val="10"/>
      <name val="Times New Roman"/>
      <charset val="0"/>
    </font>
    <font>
      <sz val="1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2"/>
      <name val="Times New Roman"/>
      <charset val="0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22" borderId="15" applyNumberFormat="0" applyAlignment="0" applyProtection="0">
      <alignment vertical="center"/>
    </xf>
    <xf numFmtId="0" fontId="28" fillId="22" borderId="11" applyNumberFormat="0" applyAlignment="0" applyProtection="0">
      <alignment vertical="center"/>
    </xf>
    <xf numFmtId="0" fontId="29" fillId="24" borderId="16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0" borderId="0"/>
  </cellStyleXfs>
  <cellXfs count="6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49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14" fontId="5" fillId="0" borderId="2" xfId="0" applyNumberFormat="1" applyFont="1" applyBorder="1" applyAlignment="1">
      <alignment horizontal="center" vertical="center"/>
    </xf>
    <xf numFmtId="43" fontId="5" fillId="0" borderId="5" xfId="0" applyNumberFormat="1" applyFont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43" fontId="5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4" fillId="0" borderId="0" xfId="0" applyNumberFormat="1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0" xfId="0" applyNumberFormat="1" applyFont="1" applyAlignment="1">
      <alignment horizontal="right" vertical="center"/>
    </xf>
    <xf numFmtId="176" fontId="8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49" fontId="2" fillId="0" borderId="2" xfId="0" applyNumberFormat="1" applyFont="1" applyBorder="1" applyAlignment="1">
      <alignment horizontal="left" vertical="center"/>
    </xf>
    <xf numFmtId="0" fontId="9" fillId="0" borderId="5" xfId="10" applyFont="1" applyBorder="1" applyAlignment="1" applyProtection="1">
      <alignment vertical="center"/>
    </xf>
    <xf numFmtId="43" fontId="2" fillId="0" borderId="5" xfId="0" applyNumberFormat="1" applyFont="1" applyBorder="1" applyAlignment="1">
      <alignment horizontal="right" vertical="center"/>
    </xf>
    <xf numFmtId="43" fontId="2" fillId="0" borderId="2" xfId="0" applyNumberFormat="1" applyFont="1" applyBorder="1" applyAlignment="1">
      <alignment horizontal="right" vertical="center"/>
    </xf>
    <xf numFmtId="177" fontId="2" fillId="0" borderId="2" xfId="0" applyNumberFormat="1" applyFont="1" applyBorder="1" applyAlignment="1">
      <alignment horizontal="right" vertical="center"/>
    </xf>
    <xf numFmtId="0" fontId="10" fillId="0" borderId="5" xfId="0" applyFont="1" applyBorder="1" applyAlignment="1" applyProtection="1">
      <alignment vertical="center"/>
    </xf>
    <xf numFmtId="0" fontId="9" fillId="0" borderId="5" xfId="0" applyFont="1" applyBorder="1" applyAlignment="1">
      <alignment vertical="center"/>
    </xf>
    <xf numFmtId="0" fontId="9" fillId="0" borderId="3" xfId="10" applyFont="1" applyBorder="1" applyAlignment="1" applyProtection="1">
      <alignment horizontal="center" vertical="center"/>
    </xf>
    <xf numFmtId="0" fontId="9" fillId="0" borderId="5" xfId="10" applyFont="1" applyBorder="1" applyAlignment="1" applyProtection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indent="10"/>
    </xf>
    <xf numFmtId="49" fontId="2" fillId="0" borderId="0" xfId="0" applyNumberFormat="1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8772457724512\FileStorage\File\2021-10\&#35780;&#20272;&#26126;&#32454;&#34920;2021.10.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360Qex"/>
      <sheetName val="资产负债表(旧)"/>
      <sheetName val="科目表"/>
      <sheetName val="基础信息"/>
      <sheetName val="1-汇总表"/>
      <sheetName val="2-分类汇总"/>
      <sheetName val="3-流动汇总"/>
      <sheetName val="表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3应收票据"/>
      <sheetName val="3-5预付账款"/>
      <sheetName val="3-6应收利息"/>
      <sheetName val="3-7应收股利"/>
      <sheetName val="3-8其他应收款"/>
      <sheetName val="3-4应收账款"/>
      <sheetName val="3-9存货汇总"/>
      <sheetName val="3-9-1材料采购（在途物资）"/>
      <sheetName val="3-9-3在库周转材料"/>
      <sheetName val="3-9-2原材料"/>
      <sheetName val="3-9-4委托加工物资"/>
      <sheetName val="3-9-5产成品（库存商品）"/>
      <sheetName val="3-9-6在产品（自制半成品）"/>
      <sheetName val="3-9-7发出商品"/>
      <sheetName val="3-9-8在用周转材料"/>
      <sheetName val="3-10一年到期非流动资产"/>
      <sheetName val="3-11其他流动资产"/>
      <sheetName val="4-非流动资产汇总"/>
      <sheetName val="4-1可供出售金融资产汇总"/>
      <sheetName val="4-1-1可出售-股票"/>
      <sheetName val="4-1-2可出售-债券"/>
      <sheetName val="4-1-3可出售-其他"/>
      <sheetName val="4-2持有到期投资"/>
      <sheetName val="4-3长期应收"/>
      <sheetName val="4-4股权投资"/>
      <sheetName val="4-5-1投资性房地产"/>
      <sheetName val="4-5-2投资性房地产"/>
      <sheetName val="4-5-3投资性地产"/>
      <sheetName val="4-5-4投资性地产"/>
      <sheetName val="4-6固定资产汇总"/>
      <sheetName val="4-6-1房屋建筑物"/>
      <sheetName val="4-6-2构筑物"/>
      <sheetName val="4-6-3管道沟槽"/>
      <sheetName val="4-6-4机器设备"/>
      <sheetName val="4-6-5家具"/>
      <sheetName val="4-6-6电子设备"/>
      <sheetName val="4-6-7土地"/>
      <sheetName val="4-7在建工程汇总"/>
      <sheetName val="4-7-1在建（土建）"/>
      <sheetName val="4-7-2在建（设备）"/>
      <sheetName val="4-8工程物资"/>
      <sheetName val="4-9固定资产清理"/>
      <sheetName val="4-10生产性生物资产"/>
      <sheetName val="4-11油气资产"/>
      <sheetName val="4-12无形资产汇总"/>
      <sheetName val="4-12-1无形-土地"/>
      <sheetName val="4-12-2无形-矿业权"/>
      <sheetName val="4-12-3无形-其他"/>
      <sheetName val="4-13开发支出"/>
      <sheetName val="4-14商誉"/>
      <sheetName val="4-15长期待摊费用"/>
      <sheetName val="4-16递延所得税资产"/>
      <sheetName val="4-17其他非流动资产"/>
      <sheetName val="5-流动负债汇总"/>
      <sheetName val="5-1短期借款"/>
      <sheetName val="5-2交易性金融负债"/>
      <sheetName val="5-3应付票据"/>
      <sheetName val="5-4应付账款"/>
      <sheetName val="5-5预收账款"/>
      <sheetName val="5-6职工薪酬"/>
      <sheetName val="5-7应交税费"/>
      <sheetName val="5-8应付利息"/>
      <sheetName val="5-9应付股利（利润）"/>
      <sheetName val="5-10其他应付款"/>
      <sheetName val="5-11一年到期非流动负债"/>
      <sheetName val="5-12其他流动负债"/>
      <sheetName val="6-非流动负债汇总 "/>
      <sheetName val="6-1长期借款"/>
      <sheetName val="6-2应付债券"/>
      <sheetName val="6-3长期应付款"/>
      <sheetName val="6-4专项应付款"/>
      <sheetName val="6-5预计负债"/>
      <sheetName val="6-6递延所得税负债"/>
      <sheetName val="6-7其他非流动负债"/>
      <sheetName val="00000000"/>
    </sheetNames>
    <sheetDataSet>
      <sheetData sheetId="0"/>
      <sheetData sheetId="1"/>
      <sheetData sheetId="2"/>
      <sheetData sheetId="3">
        <row r="3">
          <cell r="A3" t="str">
            <v>评估人员：朱新为  孙媛媛</v>
          </cell>
        </row>
        <row r="4">
          <cell r="A4" t="str">
            <v>被评估单位（或者产权持有单位）填表人：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>
        <row r="28">
          <cell r="L28">
            <v>0</v>
          </cell>
          <cell r="M28">
            <v>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opLeftCell="A12" workbookViewId="0">
      <selection activeCell="E20" sqref="E20"/>
    </sheetView>
  </sheetViews>
  <sheetFormatPr defaultColWidth="9.45454545454546" defaultRowHeight="15.75" customHeight="1"/>
  <cols>
    <col min="1" max="1" width="7.63636363636364" style="2" customWidth="1"/>
    <col min="2" max="2" width="34.0909090909091" style="2" customWidth="1"/>
    <col min="3" max="3" width="11.2727272727273" style="2" customWidth="1"/>
    <col min="4" max="4" width="10.8181818181818" style="2" customWidth="1"/>
    <col min="5" max="5" width="12.6818181818182" style="2" customWidth="1"/>
    <col min="6" max="6" width="12.2727272727273" style="2" customWidth="1"/>
    <col min="7" max="8" width="10.0909090909091" style="2" customWidth="1"/>
    <col min="9" max="9" width="7.63636363636364" style="2" customWidth="1"/>
    <col min="10" max="10" width="9.09090909090909" style="2" customWidth="1"/>
    <col min="11" max="32" width="9.81818181818182" style="2"/>
    <col min="33" max="16384" width="9.45454545454546" style="2"/>
  </cols>
  <sheetData>
    <row r="1" s="1" customFormat="1" ht="30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14.1" customHeight="1" spans="1:10">
      <c r="A2" s="6" t="s">
        <v>1</v>
      </c>
      <c r="B2" s="7"/>
      <c r="C2" s="7"/>
      <c r="D2" s="7"/>
      <c r="E2" s="8"/>
      <c r="F2" s="8"/>
      <c r="G2" s="8"/>
      <c r="H2" s="8"/>
      <c r="I2" s="8"/>
      <c r="J2" s="8"/>
    </row>
    <row r="3" s="2" customFormat="1" ht="14.1" customHeight="1" spans="1:10">
      <c r="A3" s="7"/>
      <c r="B3" s="7"/>
      <c r="C3" s="7"/>
      <c r="D3" s="7"/>
      <c r="E3" s="8"/>
      <c r="F3" s="8"/>
      <c r="G3" s="8"/>
      <c r="H3" s="43"/>
      <c r="I3" s="43"/>
      <c r="J3" s="43"/>
    </row>
    <row r="4" s="2" customFormat="1" customHeight="1" spans="1:10">
      <c r="A4" s="44" t="s">
        <v>2</v>
      </c>
      <c r="G4" s="45" t="s">
        <v>3</v>
      </c>
      <c r="H4" s="45"/>
      <c r="I4" s="45"/>
      <c r="J4" s="45"/>
    </row>
    <row r="5" s="3" customFormat="1" customHeight="1" spans="1:10">
      <c r="A5" s="10" t="s">
        <v>4</v>
      </c>
      <c r="B5" s="10" t="s">
        <v>5</v>
      </c>
      <c r="C5" s="46" t="s">
        <v>6</v>
      </c>
      <c r="D5" s="39"/>
      <c r="E5" s="10" t="s">
        <v>7</v>
      </c>
      <c r="F5" s="14"/>
      <c r="G5" s="10" t="s">
        <v>8</v>
      </c>
      <c r="H5" s="14"/>
      <c r="I5" s="10" t="s">
        <v>9</v>
      </c>
      <c r="J5" s="14"/>
    </row>
    <row r="6" s="3" customFormat="1" customHeight="1" spans="1:10">
      <c r="A6" s="14"/>
      <c r="B6" s="14"/>
      <c r="C6" s="10" t="s">
        <v>10</v>
      </c>
      <c r="D6" s="47" t="s">
        <v>11</v>
      </c>
      <c r="E6" s="10" t="s">
        <v>10</v>
      </c>
      <c r="F6" s="10" t="s">
        <v>11</v>
      </c>
      <c r="G6" s="10" t="s">
        <v>10</v>
      </c>
      <c r="H6" s="10" t="s">
        <v>11</v>
      </c>
      <c r="I6" s="10" t="s">
        <v>10</v>
      </c>
      <c r="J6" s="10" t="s">
        <v>11</v>
      </c>
    </row>
    <row r="7" s="2" customFormat="1" customHeight="1" spans="1:10">
      <c r="A7" s="48" t="s">
        <v>12</v>
      </c>
      <c r="B7" s="49" t="s">
        <v>13</v>
      </c>
      <c r="C7" s="50">
        <f>'[1]4-6-5家具'!H80</f>
        <v>0</v>
      </c>
      <c r="D7" s="50"/>
      <c r="E7" s="50">
        <f>家具!J90</f>
        <v>158755</v>
      </c>
      <c r="F7" s="51">
        <f>家具!L90</f>
        <v>47677</v>
      </c>
      <c r="G7" s="52" t="str">
        <f>IF(OR(C7=0,C7=""),"",ROUND(E7-C7,2))</f>
        <v/>
      </c>
      <c r="H7" s="52" t="str">
        <f>IF(OR(D7=0,D7=""),"",ROUND(F7-D7,2))</f>
        <v/>
      </c>
      <c r="I7" s="52" t="str">
        <f>IF(OR(C7=0,C7=""),"",ROUND(G7/C7*100,2))</f>
        <v/>
      </c>
      <c r="J7" s="52" t="str">
        <f>IF(OR(D7=0,D7=""),"",ROUND(H7/D7*100,2))</f>
        <v/>
      </c>
    </row>
    <row r="8" s="2" customFormat="1" customHeight="1" spans="1:10">
      <c r="A8" s="48" t="s">
        <v>14</v>
      </c>
      <c r="B8" s="49" t="s">
        <v>15</v>
      </c>
      <c r="C8" s="50">
        <f>'[1]4-6-6电子设备'!H43</f>
        <v>0</v>
      </c>
      <c r="D8" s="50">
        <f>'[1]4-6-6电子设备'!I43</f>
        <v>0</v>
      </c>
      <c r="E8" s="50">
        <f>电子设备!J49</f>
        <v>1807193</v>
      </c>
      <c r="F8" s="51">
        <f>电子设备!L49</f>
        <v>692917.7</v>
      </c>
      <c r="G8" s="52" t="str">
        <f>IF(OR(C8=0,C8=""),"",ROUND(E8-C8,2))</f>
        <v/>
      </c>
      <c r="H8" s="52" t="str">
        <f>IF(OR(D8=0,D8=""),"",ROUND(F8-D8,2))</f>
        <v/>
      </c>
      <c r="I8" s="52" t="str">
        <f>IF(OR(C8=0,C8=""),"",ROUND(G8/C8*100,2))</f>
        <v/>
      </c>
      <c r="J8" s="52" t="str">
        <f>IF(OR(D8=0,D8=""),"",ROUND(H8/D8*100,2))</f>
        <v/>
      </c>
    </row>
    <row r="9" s="2" customFormat="1" customHeight="1" spans="1:10">
      <c r="A9" s="48"/>
      <c r="B9" s="49"/>
      <c r="C9" s="50"/>
      <c r="D9" s="50"/>
      <c r="E9" s="50"/>
      <c r="F9" s="51"/>
      <c r="G9" s="52"/>
      <c r="H9" s="52"/>
      <c r="I9" s="52"/>
      <c r="J9" s="52"/>
    </row>
    <row r="10" s="2" customFormat="1" customHeight="1" spans="1:10">
      <c r="A10" s="48"/>
      <c r="B10" s="49"/>
      <c r="C10" s="50"/>
      <c r="D10" s="50"/>
      <c r="E10" s="50"/>
      <c r="F10" s="51"/>
      <c r="G10" s="52"/>
      <c r="H10" s="52"/>
      <c r="I10" s="52"/>
      <c r="J10" s="52"/>
    </row>
    <row r="11" s="2" customFormat="1" customHeight="1" spans="1:10">
      <c r="A11" s="48"/>
      <c r="B11" s="53"/>
      <c r="C11" s="50"/>
      <c r="D11" s="51"/>
      <c r="E11" s="51"/>
      <c r="F11" s="51"/>
      <c r="G11" s="52"/>
      <c r="H11" s="52"/>
      <c r="I11" s="52"/>
      <c r="J11" s="52"/>
    </row>
    <row r="12" s="2" customFormat="1" customHeight="1" spans="1:10">
      <c r="A12" s="48"/>
      <c r="B12" s="49"/>
      <c r="C12" s="50"/>
      <c r="D12" s="51"/>
      <c r="E12" s="51"/>
      <c r="F12" s="51"/>
      <c r="G12" s="52"/>
      <c r="H12" s="52"/>
      <c r="I12" s="52"/>
      <c r="J12" s="52"/>
    </row>
    <row r="13" s="2" customFormat="1" customHeight="1" spans="1:10">
      <c r="A13" s="48"/>
      <c r="B13" s="54"/>
      <c r="C13" s="50"/>
      <c r="D13" s="50"/>
      <c r="E13" s="50"/>
      <c r="F13" s="50"/>
      <c r="G13" s="52"/>
      <c r="H13" s="52"/>
      <c r="I13" s="52"/>
      <c r="J13" s="52"/>
    </row>
    <row r="14" s="2" customFormat="1" customHeight="1" spans="1:10">
      <c r="A14" s="48"/>
      <c r="B14" s="49"/>
      <c r="C14" s="50"/>
      <c r="D14" s="50"/>
      <c r="E14" s="50"/>
      <c r="F14" s="51"/>
      <c r="G14" s="52"/>
      <c r="H14" s="52"/>
      <c r="I14" s="52"/>
      <c r="J14" s="52"/>
    </row>
    <row r="15" s="2" customFormat="1" customHeight="1" spans="1:10">
      <c r="A15" s="48"/>
      <c r="B15" s="49"/>
      <c r="C15" s="50"/>
      <c r="D15" s="50"/>
      <c r="E15" s="50"/>
      <c r="F15" s="51"/>
      <c r="G15" s="52"/>
      <c r="H15" s="52"/>
      <c r="I15" s="52"/>
      <c r="J15" s="52"/>
    </row>
    <row r="16" s="2" customFormat="1" customHeight="1" spans="1:10">
      <c r="A16" s="48"/>
      <c r="B16" s="49"/>
      <c r="C16" s="50"/>
      <c r="D16" s="50"/>
      <c r="E16" s="50"/>
      <c r="F16" s="51"/>
      <c r="G16" s="52"/>
      <c r="H16" s="52"/>
      <c r="I16" s="52"/>
      <c r="J16" s="52"/>
    </row>
    <row r="17" s="2" customFormat="1" customHeight="1" spans="1:10">
      <c r="A17" s="48"/>
      <c r="B17" s="49"/>
      <c r="C17" s="50"/>
      <c r="D17" s="51"/>
      <c r="E17" s="51"/>
      <c r="F17" s="51"/>
      <c r="G17" s="52" t="str">
        <f t="shared" ref="G17:G22" si="0">IF(OR(C17=0,C17=""),"",ROUND(E17-C17,2))</f>
        <v/>
      </c>
      <c r="H17" s="52" t="str">
        <f t="shared" ref="H17:H22" si="1">IF(OR(D17=0,D17=""),"",ROUND(F17-D17,2))</f>
        <v/>
      </c>
      <c r="I17" s="52" t="str">
        <f t="shared" ref="I17:I22" si="2">IF(OR(C17=0,C17=""),"",ROUND(G17/C17*100,2))</f>
        <v/>
      </c>
      <c r="J17" s="52" t="str">
        <f t="shared" ref="J17:J22" si="3">IF(OR(D17=0,D17=""),"",ROUND(H17/D17*100,2))</f>
        <v/>
      </c>
    </row>
    <row r="18" s="2" customFormat="1" customHeight="1" spans="1:10">
      <c r="A18" s="48"/>
      <c r="B18" s="49"/>
      <c r="C18" s="50"/>
      <c r="D18" s="50">
        <f>'[1]4-6-7土地'!L28</f>
        <v>0</v>
      </c>
      <c r="E18" s="50"/>
      <c r="F18" s="50">
        <f>'[1]4-6-7土地'!M28</f>
        <v>0</v>
      </c>
      <c r="G18" s="52" t="str">
        <f t="shared" si="0"/>
        <v/>
      </c>
      <c r="H18" s="52" t="str">
        <f t="shared" si="1"/>
        <v/>
      </c>
      <c r="I18" s="52" t="str">
        <f t="shared" si="2"/>
        <v/>
      </c>
      <c r="J18" s="52" t="str">
        <f t="shared" si="3"/>
        <v/>
      </c>
    </row>
    <row r="19" s="2" customFormat="1" customHeight="1" spans="1:10">
      <c r="A19" s="48"/>
      <c r="B19" s="49"/>
      <c r="C19" s="50"/>
      <c r="D19" s="51"/>
      <c r="E19" s="51"/>
      <c r="F19" s="51"/>
      <c r="G19" s="52" t="str">
        <f t="shared" si="0"/>
        <v/>
      </c>
      <c r="H19" s="52" t="str">
        <f t="shared" si="1"/>
        <v/>
      </c>
      <c r="I19" s="52" t="str">
        <f t="shared" si="2"/>
        <v/>
      </c>
      <c r="J19" s="52" t="str">
        <f t="shared" si="3"/>
        <v/>
      </c>
    </row>
    <row r="20" s="2" customFormat="1" customHeight="1" spans="1:10">
      <c r="A20" s="55" t="s">
        <v>16</v>
      </c>
      <c r="B20" s="56"/>
      <c r="C20" s="50">
        <f t="shared" ref="C20:F20" si="4">C7+C13+C18</f>
        <v>0</v>
      </c>
      <c r="D20" s="50">
        <f t="shared" si="4"/>
        <v>0</v>
      </c>
      <c r="E20" s="50">
        <f>E7+E8</f>
        <v>1965948</v>
      </c>
      <c r="F20" s="50">
        <f>F7+F8</f>
        <v>740594.7</v>
      </c>
      <c r="G20" s="52" t="str">
        <f t="shared" si="0"/>
        <v/>
      </c>
      <c r="H20" s="52" t="str">
        <f t="shared" si="1"/>
        <v/>
      </c>
      <c r="I20" s="52" t="str">
        <f t="shared" si="2"/>
        <v/>
      </c>
      <c r="J20" s="52" t="str">
        <f t="shared" si="3"/>
        <v/>
      </c>
    </row>
    <row r="21" s="2" customFormat="1" customHeight="1" spans="1:10">
      <c r="A21" s="57" t="s">
        <v>17</v>
      </c>
      <c r="B21" s="58"/>
      <c r="C21" s="50">
        <f>'[1]4-6-1房屋建筑物'!I26+'[1]4-6-2构筑物'!I26+'[1]4-6-3管道沟槽'!I26+'[1]4-6-4机器设备'!J107+'[1]4-6-5家具'!I67+'[1]4-6-6电子设备'!H52</f>
        <v>0</v>
      </c>
      <c r="D21" s="50"/>
      <c r="E21" s="50"/>
      <c r="F21" s="50"/>
      <c r="G21" s="52" t="str">
        <f t="shared" si="0"/>
        <v/>
      </c>
      <c r="H21" s="52" t="str">
        <f t="shared" si="1"/>
        <v/>
      </c>
      <c r="I21" s="52" t="str">
        <f t="shared" si="2"/>
        <v/>
      </c>
      <c r="J21" s="52" t="str">
        <f t="shared" si="3"/>
        <v/>
      </c>
    </row>
    <row r="22" s="2" customFormat="1" customHeight="1" spans="1:10">
      <c r="A22" s="59" t="s">
        <v>16</v>
      </c>
      <c r="B22" s="60"/>
      <c r="C22" s="50">
        <f t="shared" ref="C22:F22" si="5">C20-C21</f>
        <v>0</v>
      </c>
      <c r="D22" s="50">
        <f t="shared" si="5"/>
        <v>0</v>
      </c>
      <c r="E22" s="50">
        <f t="shared" si="5"/>
        <v>1965948</v>
      </c>
      <c r="F22" s="50">
        <f t="shared" si="5"/>
        <v>740594.7</v>
      </c>
      <c r="G22" s="52" t="str">
        <f t="shared" si="0"/>
        <v/>
      </c>
      <c r="H22" s="52" t="str">
        <f t="shared" si="1"/>
        <v/>
      </c>
      <c r="I22" s="52" t="str">
        <f t="shared" si="2"/>
        <v/>
      </c>
      <c r="J22" s="52" t="str">
        <f t="shared" si="3"/>
        <v/>
      </c>
    </row>
    <row r="23" s="2" customFormat="1" customHeight="1" spans="5:10">
      <c r="E23" s="61" t="str">
        <f>[1]基础信息!A3</f>
        <v>评估人员：朱新为  孙媛媛</v>
      </c>
      <c r="F23" s="61"/>
      <c r="G23" s="61"/>
      <c r="H23" s="61"/>
      <c r="I23" s="61"/>
      <c r="J23" s="61"/>
    </row>
    <row r="24" s="2" customFormat="1" customHeight="1" spans="1:1">
      <c r="A24" s="62"/>
    </row>
  </sheetData>
  <mergeCells count="14">
    <mergeCell ref="A1:J1"/>
    <mergeCell ref="A2:J2"/>
    <mergeCell ref="H3:J3"/>
    <mergeCell ref="G4:J4"/>
    <mergeCell ref="C5:D5"/>
    <mergeCell ref="E5:F5"/>
    <mergeCell ref="G5:H5"/>
    <mergeCell ref="I5:J5"/>
    <mergeCell ref="A20:B20"/>
    <mergeCell ref="A21:B21"/>
    <mergeCell ref="A22:B22"/>
    <mergeCell ref="E23:J23"/>
    <mergeCell ref="A5:A6"/>
    <mergeCell ref="B5:B6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2"/>
  <sheetViews>
    <sheetView workbookViewId="0">
      <selection activeCell="N66" sqref="N66"/>
    </sheetView>
  </sheetViews>
  <sheetFormatPr defaultColWidth="9.45454545454546" defaultRowHeight="15.75" customHeight="1"/>
  <cols>
    <col min="1" max="1" width="6.68181818181818" style="2" customWidth="1"/>
    <col min="2" max="2" width="16.0909090909091" style="2" customWidth="1"/>
    <col min="3" max="3" width="13.5" style="2" customWidth="1"/>
    <col min="4" max="5" width="4.5" style="2" customWidth="1"/>
    <col min="6" max="6" width="10.3636363636364" style="2"/>
    <col min="7" max="7" width="10.3636363636364" style="2" customWidth="1"/>
    <col min="8" max="8" width="8.45454545454546" style="2" customWidth="1"/>
    <col min="9" max="9" width="7.54545454545455" style="2" customWidth="1"/>
    <col min="10" max="10" width="12" style="2" customWidth="1"/>
    <col min="11" max="11" width="8.45454545454546" style="2" customWidth="1"/>
    <col min="12" max="12" width="12" style="2" customWidth="1"/>
    <col min="13" max="13" width="7.36363636363636" style="2" customWidth="1"/>
    <col min="14" max="14" width="19.1272727272727" style="2" customWidth="1"/>
    <col min="15" max="32" width="9.81818181818182" style="2"/>
    <col min="33" max="16384" width="9.45454545454546" style="2"/>
  </cols>
  <sheetData>
    <row r="1" s="1" customFormat="1" ht="30" customHeight="1" spans="1:14">
      <c r="A1" s="4" t="s">
        <v>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14.1" customHeight="1" spans="1:14">
      <c r="A2" s="6" t="str">
        <f>固定资产汇总!A2</f>
        <v>评估基准日：2021年6月28日</v>
      </c>
      <c r="B2" s="7"/>
      <c r="C2" s="7"/>
      <c r="D2" s="7"/>
      <c r="E2" s="7"/>
      <c r="F2" s="8"/>
      <c r="G2" s="8"/>
      <c r="H2" s="8"/>
      <c r="I2" s="8"/>
      <c r="J2" s="8"/>
      <c r="K2" s="8"/>
      <c r="L2" s="8"/>
      <c r="M2" s="8"/>
      <c r="N2" s="8"/>
    </row>
    <row r="3" s="2" customFormat="1" ht="14.1" customHeight="1" spans="1:14">
      <c r="A3" s="7"/>
      <c r="B3" s="7"/>
      <c r="C3" s="7"/>
      <c r="D3" s="7"/>
      <c r="E3" s="7"/>
      <c r="F3" s="8"/>
      <c r="G3" s="8"/>
      <c r="H3" s="8"/>
      <c r="I3" s="8"/>
      <c r="J3" s="8"/>
      <c r="K3" s="8"/>
      <c r="L3" s="8"/>
      <c r="M3" s="8"/>
      <c r="N3" s="40" t="s">
        <v>19</v>
      </c>
    </row>
    <row r="4" s="2" customFormat="1" customHeight="1" spans="1:14">
      <c r="A4" s="9" t="str">
        <f>固定资产汇总!A4</f>
        <v>被评估单位（或者产权持有单位）：江苏方舟数据网络管理有限公司</v>
      </c>
      <c r="B4" s="9"/>
      <c r="C4" s="9"/>
      <c r="D4" s="9"/>
      <c r="E4" s="9"/>
      <c r="F4" s="9"/>
      <c r="G4" s="9"/>
      <c r="N4" s="30" t="s">
        <v>3</v>
      </c>
    </row>
    <row r="5" s="3" customFormat="1" customHeight="1" spans="1:14">
      <c r="A5" s="10" t="s">
        <v>20</v>
      </c>
      <c r="B5" s="11" t="s">
        <v>21</v>
      </c>
      <c r="C5" s="11" t="s">
        <v>22</v>
      </c>
      <c r="D5" s="11" t="s">
        <v>23</v>
      </c>
      <c r="E5" s="11" t="s">
        <v>24</v>
      </c>
      <c r="F5" s="11" t="s">
        <v>25</v>
      </c>
      <c r="G5" s="11" t="s">
        <v>26</v>
      </c>
      <c r="H5" s="38" t="s">
        <v>6</v>
      </c>
      <c r="I5" s="41"/>
      <c r="J5" s="10" t="s">
        <v>7</v>
      </c>
      <c r="K5" s="14"/>
      <c r="L5" s="14"/>
      <c r="M5" s="11" t="s">
        <v>9</v>
      </c>
      <c r="N5" s="11" t="s">
        <v>27</v>
      </c>
    </row>
    <row r="6" s="3" customFormat="1" customHeight="1" spans="1:14">
      <c r="A6" s="14"/>
      <c r="B6" s="14"/>
      <c r="C6" s="14"/>
      <c r="D6" s="14"/>
      <c r="E6" s="14"/>
      <c r="F6" s="14"/>
      <c r="G6" s="14"/>
      <c r="H6" s="39" t="s">
        <v>10</v>
      </c>
      <c r="I6" s="10" t="s">
        <v>11</v>
      </c>
      <c r="J6" s="10" t="s">
        <v>10</v>
      </c>
      <c r="K6" s="11" t="s">
        <v>28</v>
      </c>
      <c r="L6" s="10" t="s">
        <v>11</v>
      </c>
      <c r="M6" s="14"/>
      <c r="N6" s="14"/>
    </row>
    <row r="7" s="2" customFormat="1" customHeight="1" spans="1:14">
      <c r="A7" s="17">
        <v>1</v>
      </c>
      <c r="B7" s="18" t="s">
        <v>29</v>
      </c>
      <c r="C7" s="18" t="s">
        <v>30</v>
      </c>
      <c r="D7" s="17" t="s">
        <v>31</v>
      </c>
      <c r="E7" s="17">
        <v>4</v>
      </c>
      <c r="F7" s="19">
        <v>41791</v>
      </c>
      <c r="G7" s="19"/>
      <c r="H7" s="20"/>
      <c r="I7" s="23"/>
      <c r="J7" s="20">
        <v>1540</v>
      </c>
      <c r="K7" s="33">
        <v>40</v>
      </c>
      <c r="L7" s="23">
        <v>616</v>
      </c>
      <c r="M7" s="34" t="str">
        <f t="shared" ref="M7:M11" si="0">IF(OR(I7=0,I7=""),"",ROUND((L7-I7)/I7*100,2))</f>
        <v/>
      </c>
      <c r="N7" s="42" t="s">
        <v>32</v>
      </c>
    </row>
    <row r="8" s="2" customFormat="1" customHeight="1" spans="1:14">
      <c r="A8" s="17">
        <v>2</v>
      </c>
      <c r="B8" s="18" t="s">
        <v>33</v>
      </c>
      <c r="C8" s="18" t="s">
        <v>34</v>
      </c>
      <c r="D8" s="17" t="s">
        <v>35</v>
      </c>
      <c r="E8" s="17">
        <v>1</v>
      </c>
      <c r="F8" s="19">
        <v>41791</v>
      </c>
      <c r="G8" s="19"/>
      <c r="H8" s="20"/>
      <c r="I8" s="23"/>
      <c r="J8" s="20">
        <v>2115</v>
      </c>
      <c r="K8" s="33">
        <v>20</v>
      </c>
      <c r="L8" s="23">
        <v>423</v>
      </c>
      <c r="M8" s="34" t="str">
        <f t="shared" si="0"/>
        <v/>
      </c>
      <c r="N8" s="42" t="s">
        <v>36</v>
      </c>
    </row>
    <row r="9" s="2" customFormat="1" customHeight="1" spans="1:14">
      <c r="A9" s="17">
        <v>3</v>
      </c>
      <c r="B9" s="18" t="s">
        <v>37</v>
      </c>
      <c r="C9" s="18" t="s">
        <v>38</v>
      </c>
      <c r="D9" s="17" t="s">
        <v>35</v>
      </c>
      <c r="E9" s="17">
        <v>2</v>
      </c>
      <c r="F9" s="19">
        <v>41791</v>
      </c>
      <c r="G9" s="19"/>
      <c r="H9" s="20"/>
      <c r="I9" s="23"/>
      <c r="J9" s="20">
        <v>520</v>
      </c>
      <c r="K9" s="33">
        <v>40</v>
      </c>
      <c r="L9" s="23">
        <v>208</v>
      </c>
      <c r="M9" s="34" t="str">
        <f t="shared" si="0"/>
        <v/>
      </c>
      <c r="N9" s="42" t="s">
        <v>39</v>
      </c>
    </row>
    <row r="10" s="2" customFormat="1" customHeight="1" spans="1:14">
      <c r="A10" s="17">
        <v>4</v>
      </c>
      <c r="B10" s="18" t="s">
        <v>40</v>
      </c>
      <c r="C10" s="18" t="s">
        <v>41</v>
      </c>
      <c r="D10" s="17" t="s">
        <v>35</v>
      </c>
      <c r="E10" s="17">
        <v>2</v>
      </c>
      <c r="F10" s="19">
        <v>41791</v>
      </c>
      <c r="G10" s="19"/>
      <c r="H10" s="20"/>
      <c r="I10" s="23"/>
      <c r="J10" s="20">
        <v>570</v>
      </c>
      <c r="K10" s="33">
        <v>40</v>
      </c>
      <c r="L10" s="23">
        <v>228</v>
      </c>
      <c r="M10" s="34" t="str">
        <f t="shared" si="0"/>
        <v/>
      </c>
      <c r="N10" s="42" t="s">
        <v>39</v>
      </c>
    </row>
    <row r="11" s="2" customFormat="1" customHeight="1" spans="1:14">
      <c r="A11" s="17">
        <v>5</v>
      </c>
      <c r="B11" s="18" t="s">
        <v>42</v>
      </c>
      <c r="C11" s="18"/>
      <c r="D11" s="17" t="s">
        <v>43</v>
      </c>
      <c r="E11" s="17">
        <v>3</v>
      </c>
      <c r="F11" s="19">
        <v>41791</v>
      </c>
      <c r="G11" s="19"/>
      <c r="H11" s="20"/>
      <c r="I11" s="23"/>
      <c r="J11" s="20">
        <v>390</v>
      </c>
      <c r="K11" s="33">
        <v>25</v>
      </c>
      <c r="L11" s="23">
        <v>97.5</v>
      </c>
      <c r="M11" s="34" t="str">
        <f t="shared" si="0"/>
        <v/>
      </c>
      <c r="N11" s="42" t="s">
        <v>44</v>
      </c>
    </row>
    <row r="12" s="2" customFormat="1" customHeight="1" spans="1:14">
      <c r="A12" s="17">
        <v>6</v>
      </c>
      <c r="B12" s="18" t="s">
        <v>29</v>
      </c>
      <c r="C12" s="18" t="s">
        <v>30</v>
      </c>
      <c r="D12" s="17" t="s">
        <v>31</v>
      </c>
      <c r="E12" s="17">
        <v>4</v>
      </c>
      <c r="F12" s="19">
        <v>41791</v>
      </c>
      <c r="G12" s="19"/>
      <c r="H12" s="20"/>
      <c r="I12" s="23"/>
      <c r="J12" s="20">
        <v>1540</v>
      </c>
      <c r="K12" s="33">
        <v>40</v>
      </c>
      <c r="L12" s="23">
        <v>616</v>
      </c>
      <c r="M12" s="34"/>
      <c r="N12" s="42" t="s">
        <v>32</v>
      </c>
    </row>
    <row r="13" s="2" customFormat="1" customHeight="1" spans="1:14">
      <c r="A13" s="17">
        <v>7</v>
      </c>
      <c r="B13" s="18" t="s">
        <v>33</v>
      </c>
      <c r="C13" s="18" t="s">
        <v>34</v>
      </c>
      <c r="D13" s="17" t="s">
        <v>35</v>
      </c>
      <c r="E13" s="17">
        <v>1</v>
      </c>
      <c r="F13" s="19">
        <v>41791</v>
      </c>
      <c r="G13" s="19"/>
      <c r="H13" s="20"/>
      <c r="I13" s="23"/>
      <c r="J13" s="20">
        <v>2115</v>
      </c>
      <c r="K13" s="33">
        <v>20</v>
      </c>
      <c r="L13" s="23">
        <v>423</v>
      </c>
      <c r="M13" s="34"/>
      <c r="N13" s="42" t="s">
        <v>36</v>
      </c>
    </row>
    <row r="14" s="2" customFormat="1" customHeight="1" spans="1:14">
      <c r="A14" s="17">
        <v>8</v>
      </c>
      <c r="B14" s="18" t="s">
        <v>37</v>
      </c>
      <c r="C14" s="18" t="s">
        <v>38</v>
      </c>
      <c r="D14" s="17" t="s">
        <v>35</v>
      </c>
      <c r="E14" s="17">
        <v>3</v>
      </c>
      <c r="F14" s="19">
        <v>41791</v>
      </c>
      <c r="G14" s="19"/>
      <c r="H14" s="20"/>
      <c r="I14" s="23"/>
      <c r="J14" s="20">
        <v>780</v>
      </c>
      <c r="K14" s="33">
        <v>40</v>
      </c>
      <c r="L14" s="23">
        <v>312</v>
      </c>
      <c r="M14" s="34"/>
      <c r="N14" s="42" t="s">
        <v>39</v>
      </c>
    </row>
    <row r="15" s="2" customFormat="1" customHeight="1" spans="1:14">
      <c r="A15" s="17">
        <v>9</v>
      </c>
      <c r="B15" s="18" t="s">
        <v>45</v>
      </c>
      <c r="C15" s="18" t="s">
        <v>46</v>
      </c>
      <c r="D15" s="17" t="s">
        <v>47</v>
      </c>
      <c r="E15" s="17">
        <v>1</v>
      </c>
      <c r="F15" s="19">
        <v>41791</v>
      </c>
      <c r="G15" s="19"/>
      <c r="H15" s="20"/>
      <c r="I15" s="23"/>
      <c r="J15" s="20">
        <v>410</v>
      </c>
      <c r="K15" s="33">
        <v>20</v>
      </c>
      <c r="L15" s="23">
        <v>82</v>
      </c>
      <c r="M15" s="34"/>
      <c r="N15" s="42" t="s">
        <v>48</v>
      </c>
    </row>
    <row r="16" s="2" customFormat="1" customHeight="1" spans="1:14">
      <c r="A16" s="17">
        <v>10</v>
      </c>
      <c r="B16" s="18" t="s">
        <v>49</v>
      </c>
      <c r="C16" s="18"/>
      <c r="D16" s="17" t="s">
        <v>43</v>
      </c>
      <c r="E16" s="17">
        <v>1</v>
      </c>
      <c r="F16" s="19">
        <v>41791</v>
      </c>
      <c r="G16" s="19"/>
      <c r="H16" s="20"/>
      <c r="I16" s="23"/>
      <c r="J16" s="20">
        <v>110</v>
      </c>
      <c r="K16" s="33">
        <v>30</v>
      </c>
      <c r="L16" s="23">
        <v>33</v>
      </c>
      <c r="M16" s="34"/>
      <c r="N16" s="42"/>
    </row>
    <row r="17" s="2" customFormat="1" customHeight="1" spans="1:14">
      <c r="A17" s="17">
        <v>11</v>
      </c>
      <c r="B17" s="18" t="s">
        <v>42</v>
      </c>
      <c r="C17" s="18"/>
      <c r="D17" s="17" t="s">
        <v>43</v>
      </c>
      <c r="E17" s="17">
        <v>4</v>
      </c>
      <c r="F17" s="19">
        <v>41791</v>
      </c>
      <c r="G17" s="19"/>
      <c r="H17" s="20"/>
      <c r="I17" s="23"/>
      <c r="J17" s="20">
        <v>520</v>
      </c>
      <c r="K17" s="33">
        <v>25</v>
      </c>
      <c r="L17" s="23">
        <v>130</v>
      </c>
      <c r="M17" s="34"/>
      <c r="N17" s="42" t="s">
        <v>44</v>
      </c>
    </row>
    <row r="18" s="2" customFormat="1" customHeight="1" spans="1:14">
      <c r="A18" s="17">
        <v>12</v>
      </c>
      <c r="B18" s="18" t="s">
        <v>50</v>
      </c>
      <c r="C18" s="18" t="s">
        <v>51</v>
      </c>
      <c r="D18" s="17" t="s">
        <v>47</v>
      </c>
      <c r="E18" s="17">
        <v>1</v>
      </c>
      <c r="F18" s="19">
        <v>41791</v>
      </c>
      <c r="G18" s="19"/>
      <c r="H18" s="20"/>
      <c r="I18" s="23"/>
      <c r="J18" s="20">
        <v>4850</v>
      </c>
      <c r="K18" s="33">
        <v>30</v>
      </c>
      <c r="L18" s="23">
        <v>1455</v>
      </c>
      <c r="M18" s="34"/>
      <c r="N18" s="42" t="s">
        <v>52</v>
      </c>
    </row>
    <row r="19" s="2" customFormat="1" customHeight="1" spans="1:14">
      <c r="A19" s="17">
        <v>13</v>
      </c>
      <c r="B19" s="18" t="s">
        <v>53</v>
      </c>
      <c r="C19" s="18" t="s">
        <v>54</v>
      </c>
      <c r="D19" s="17" t="s">
        <v>35</v>
      </c>
      <c r="E19" s="17">
        <v>1</v>
      </c>
      <c r="F19" s="19">
        <v>41791</v>
      </c>
      <c r="G19" s="19"/>
      <c r="H19" s="20"/>
      <c r="I19" s="23"/>
      <c r="J19" s="20">
        <v>100</v>
      </c>
      <c r="K19" s="33">
        <v>30</v>
      </c>
      <c r="L19" s="23">
        <v>30</v>
      </c>
      <c r="M19" s="34"/>
      <c r="N19" s="42" t="s">
        <v>55</v>
      </c>
    </row>
    <row r="20" s="2" customFormat="1" customHeight="1" spans="1:14">
      <c r="A20" s="17">
        <v>14</v>
      </c>
      <c r="B20" s="18" t="s">
        <v>56</v>
      </c>
      <c r="C20" s="18" t="s">
        <v>57</v>
      </c>
      <c r="D20" s="17" t="s">
        <v>43</v>
      </c>
      <c r="E20" s="17">
        <v>1</v>
      </c>
      <c r="F20" s="19">
        <v>41791</v>
      </c>
      <c r="G20" s="19"/>
      <c r="H20" s="20"/>
      <c r="I20" s="23"/>
      <c r="J20" s="20">
        <v>265</v>
      </c>
      <c r="K20" s="33">
        <v>30</v>
      </c>
      <c r="L20" s="23">
        <v>79.5</v>
      </c>
      <c r="M20" s="34"/>
      <c r="N20" s="42"/>
    </row>
    <row r="21" s="2" customFormat="1" customHeight="1" spans="1:14">
      <c r="A21" s="17">
        <v>15</v>
      </c>
      <c r="B21" s="18" t="s">
        <v>33</v>
      </c>
      <c r="C21" s="18" t="s">
        <v>34</v>
      </c>
      <c r="D21" s="17" t="s">
        <v>35</v>
      </c>
      <c r="E21" s="17">
        <v>1</v>
      </c>
      <c r="F21" s="19">
        <v>41791</v>
      </c>
      <c r="G21" s="19"/>
      <c r="H21" s="20"/>
      <c r="I21" s="23"/>
      <c r="J21" s="20">
        <v>2115</v>
      </c>
      <c r="K21" s="33">
        <v>20</v>
      </c>
      <c r="L21" s="23">
        <v>423</v>
      </c>
      <c r="M21" s="34"/>
      <c r="N21" s="42" t="s">
        <v>36</v>
      </c>
    </row>
    <row r="22" s="2" customFormat="1" customHeight="1" spans="1:14">
      <c r="A22" s="17">
        <v>16</v>
      </c>
      <c r="B22" s="18" t="s">
        <v>58</v>
      </c>
      <c r="C22" s="18" t="s">
        <v>59</v>
      </c>
      <c r="D22" s="17" t="s">
        <v>43</v>
      </c>
      <c r="E22" s="17">
        <v>1</v>
      </c>
      <c r="F22" s="19">
        <v>41791</v>
      </c>
      <c r="G22" s="19"/>
      <c r="H22" s="20"/>
      <c r="I22" s="23"/>
      <c r="J22" s="20">
        <v>2100</v>
      </c>
      <c r="K22" s="33">
        <v>40</v>
      </c>
      <c r="L22" s="23">
        <v>840</v>
      </c>
      <c r="M22" s="34"/>
      <c r="N22" s="42"/>
    </row>
    <row r="23" s="2" customFormat="1" customHeight="1" spans="1:14">
      <c r="A23" s="17">
        <v>17</v>
      </c>
      <c r="B23" s="18" t="s">
        <v>42</v>
      </c>
      <c r="C23" s="18"/>
      <c r="D23" s="17" t="s">
        <v>43</v>
      </c>
      <c r="E23" s="17">
        <v>8</v>
      </c>
      <c r="F23" s="19">
        <v>41791</v>
      </c>
      <c r="G23" s="19"/>
      <c r="H23" s="20"/>
      <c r="I23" s="23"/>
      <c r="J23" s="20">
        <v>1040</v>
      </c>
      <c r="K23" s="33">
        <v>25</v>
      </c>
      <c r="L23" s="23">
        <v>260</v>
      </c>
      <c r="M23" s="34"/>
      <c r="N23" s="42" t="s">
        <v>44</v>
      </c>
    </row>
    <row r="24" s="2" customFormat="1" ht="27" customHeight="1" spans="1:14">
      <c r="A24" s="17">
        <v>18</v>
      </c>
      <c r="B24" s="18" t="s">
        <v>60</v>
      </c>
      <c r="C24" s="18" t="s">
        <v>61</v>
      </c>
      <c r="D24" s="17" t="s">
        <v>31</v>
      </c>
      <c r="E24" s="17">
        <v>1</v>
      </c>
      <c r="F24" s="19">
        <v>41791</v>
      </c>
      <c r="G24" s="19"/>
      <c r="H24" s="20"/>
      <c r="I24" s="23"/>
      <c r="J24" s="20">
        <v>26500</v>
      </c>
      <c r="K24" s="33">
        <v>30</v>
      </c>
      <c r="L24" s="23">
        <v>7950</v>
      </c>
      <c r="M24" s="34"/>
      <c r="N24" s="42" t="s">
        <v>62</v>
      </c>
    </row>
    <row r="25" s="2" customFormat="1" customHeight="1" spans="1:14">
      <c r="A25" s="17">
        <v>19</v>
      </c>
      <c r="B25" s="18" t="s">
        <v>63</v>
      </c>
      <c r="C25" s="18"/>
      <c r="D25" s="17" t="s">
        <v>35</v>
      </c>
      <c r="E25" s="17">
        <v>1</v>
      </c>
      <c r="F25" s="19">
        <v>41791</v>
      </c>
      <c r="G25" s="19"/>
      <c r="H25" s="20"/>
      <c r="I25" s="23"/>
      <c r="J25" s="20">
        <v>120</v>
      </c>
      <c r="K25" s="33">
        <v>20</v>
      </c>
      <c r="L25" s="23">
        <v>24</v>
      </c>
      <c r="M25" s="34"/>
      <c r="N25" s="42"/>
    </row>
    <row r="26" s="2" customFormat="1" customHeight="1" spans="1:14">
      <c r="A26" s="17">
        <v>20</v>
      </c>
      <c r="B26" s="18" t="s">
        <v>64</v>
      </c>
      <c r="C26" s="18" t="s">
        <v>65</v>
      </c>
      <c r="D26" s="17" t="s">
        <v>35</v>
      </c>
      <c r="E26" s="17">
        <v>1</v>
      </c>
      <c r="F26" s="19">
        <v>41791</v>
      </c>
      <c r="G26" s="19"/>
      <c r="H26" s="20"/>
      <c r="I26" s="23"/>
      <c r="J26" s="20">
        <v>580</v>
      </c>
      <c r="K26" s="33">
        <v>20</v>
      </c>
      <c r="L26" s="23">
        <v>116</v>
      </c>
      <c r="M26" s="34"/>
      <c r="N26" s="42" t="s">
        <v>48</v>
      </c>
    </row>
    <row r="27" s="2" customFormat="1" customHeight="1" spans="1:14">
      <c r="A27" s="17">
        <v>21</v>
      </c>
      <c r="B27" s="18" t="s">
        <v>66</v>
      </c>
      <c r="C27" s="18" t="s">
        <v>67</v>
      </c>
      <c r="D27" s="17" t="s">
        <v>43</v>
      </c>
      <c r="E27" s="17">
        <v>1</v>
      </c>
      <c r="F27" s="19">
        <v>41791</v>
      </c>
      <c r="G27" s="19"/>
      <c r="H27" s="20"/>
      <c r="I27" s="23"/>
      <c r="J27" s="20">
        <v>140</v>
      </c>
      <c r="K27" s="33">
        <v>40</v>
      </c>
      <c r="L27" s="23">
        <v>56</v>
      </c>
      <c r="M27" s="34"/>
      <c r="N27" s="42" t="s">
        <v>68</v>
      </c>
    </row>
    <row r="28" s="2" customFormat="1" customHeight="1" spans="1:14">
      <c r="A28" s="17">
        <v>22</v>
      </c>
      <c r="B28" s="18" t="s">
        <v>69</v>
      </c>
      <c r="C28" s="18"/>
      <c r="D28" s="17" t="s">
        <v>43</v>
      </c>
      <c r="E28" s="17">
        <v>2</v>
      </c>
      <c r="F28" s="19">
        <v>41791</v>
      </c>
      <c r="G28" s="19"/>
      <c r="H28" s="20"/>
      <c r="I28" s="23"/>
      <c r="J28" s="20">
        <v>820</v>
      </c>
      <c r="K28" s="33">
        <v>40</v>
      </c>
      <c r="L28" s="23">
        <v>328</v>
      </c>
      <c r="M28" s="34"/>
      <c r="N28" s="42" t="s">
        <v>70</v>
      </c>
    </row>
    <row r="29" s="2" customFormat="1" customHeight="1" spans="1:14">
      <c r="A29" s="17">
        <v>23</v>
      </c>
      <c r="B29" s="18" t="s">
        <v>42</v>
      </c>
      <c r="C29" s="18"/>
      <c r="D29" s="17" t="s">
        <v>43</v>
      </c>
      <c r="E29" s="17">
        <v>2</v>
      </c>
      <c r="F29" s="19">
        <v>41791</v>
      </c>
      <c r="G29" s="19"/>
      <c r="H29" s="20"/>
      <c r="I29" s="23"/>
      <c r="J29" s="20">
        <v>420</v>
      </c>
      <c r="K29" s="33">
        <v>25</v>
      </c>
      <c r="L29" s="23">
        <v>105</v>
      </c>
      <c r="M29" s="34"/>
      <c r="N29" s="42" t="s">
        <v>44</v>
      </c>
    </row>
    <row r="30" s="2" customFormat="1" customHeight="1" spans="1:14">
      <c r="A30" s="17">
        <v>24</v>
      </c>
      <c r="B30" s="18" t="s">
        <v>33</v>
      </c>
      <c r="C30" s="18" t="s">
        <v>34</v>
      </c>
      <c r="D30" s="17" t="s">
        <v>35</v>
      </c>
      <c r="E30" s="17">
        <v>1</v>
      </c>
      <c r="F30" s="19">
        <v>41791</v>
      </c>
      <c r="G30" s="19"/>
      <c r="H30" s="20"/>
      <c r="I30" s="23"/>
      <c r="J30" s="20">
        <v>2115</v>
      </c>
      <c r="K30" s="33">
        <v>20</v>
      </c>
      <c r="L30" s="23">
        <v>423</v>
      </c>
      <c r="M30" s="34"/>
      <c r="N30" s="42" t="s">
        <v>36</v>
      </c>
    </row>
    <row r="31" s="2" customFormat="1" customHeight="1" spans="1:14">
      <c r="A31" s="17">
        <v>25</v>
      </c>
      <c r="B31" s="18" t="s">
        <v>69</v>
      </c>
      <c r="C31" s="18"/>
      <c r="D31" s="17" t="s">
        <v>43</v>
      </c>
      <c r="E31" s="17">
        <v>6</v>
      </c>
      <c r="F31" s="19">
        <v>41791</v>
      </c>
      <c r="G31" s="19"/>
      <c r="H31" s="20"/>
      <c r="I31" s="23"/>
      <c r="J31" s="20">
        <v>2460</v>
      </c>
      <c r="K31" s="33">
        <v>40</v>
      </c>
      <c r="L31" s="23">
        <v>984</v>
      </c>
      <c r="M31" s="34"/>
      <c r="N31" s="42" t="s">
        <v>70</v>
      </c>
    </row>
    <row r="32" s="2" customFormat="1" customHeight="1" spans="1:14">
      <c r="A32" s="17">
        <v>26</v>
      </c>
      <c r="B32" s="18" t="s">
        <v>66</v>
      </c>
      <c r="C32" s="18" t="s">
        <v>67</v>
      </c>
      <c r="D32" s="17" t="s">
        <v>43</v>
      </c>
      <c r="E32" s="17">
        <v>4</v>
      </c>
      <c r="F32" s="19">
        <v>41791</v>
      </c>
      <c r="G32" s="19"/>
      <c r="H32" s="20"/>
      <c r="I32" s="23"/>
      <c r="J32" s="20">
        <v>560</v>
      </c>
      <c r="K32" s="33">
        <v>40</v>
      </c>
      <c r="L32" s="23">
        <v>224</v>
      </c>
      <c r="M32" s="34"/>
      <c r="N32" s="42" t="s">
        <v>68</v>
      </c>
    </row>
    <row r="33" s="2" customFormat="1" customHeight="1" spans="1:14">
      <c r="A33" s="17">
        <v>27</v>
      </c>
      <c r="B33" s="18" t="s">
        <v>71</v>
      </c>
      <c r="C33" s="18" t="s">
        <v>72</v>
      </c>
      <c r="D33" s="17" t="s">
        <v>43</v>
      </c>
      <c r="E33" s="17">
        <v>1</v>
      </c>
      <c r="F33" s="19">
        <v>41791</v>
      </c>
      <c r="G33" s="19"/>
      <c r="H33" s="20"/>
      <c r="I33" s="23"/>
      <c r="J33" s="20">
        <v>185</v>
      </c>
      <c r="K33" s="33">
        <v>40</v>
      </c>
      <c r="L33" s="23">
        <v>74</v>
      </c>
      <c r="M33" s="34"/>
      <c r="N33" s="42" t="s">
        <v>68</v>
      </c>
    </row>
    <row r="34" s="2" customFormat="1" customHeight="1" spans="1:14">
      <c r="A34" s="17">
        <v>28</v>
      </c>
      <c r="B34" s="18" t="s">
        <v>58</v>
      </c>
      <c r="C34" s="18" t="s">
        <v>73</v>
      </c>
      <c r="D34" s="17" t="s">
        <v>43</v>
      </c>
      <c r="E34" s="17">
        <v>1</v>
      </c>
      <c r="F34" s="19">
        <v>41791</v>
      </c>
      <c r="G34" s="19"/>
      <c r="H34" s="20"/>
      <c r="I34" s="23"/>
      <c r="J34" s="20">
        <v>7850</v>
      </c>
      <c r="K34" s="33">
        <v>40</v>
      </c>
      <c r="L34" s="23">
        <v>3140</v>
      </c>
      <c r="M34" s="34"/>
      <c r="N34" s="42"/>
    </row>
    <row r="35" s="2" customFormat="1" customHeight="1" spans="1:14">
      <c r="A35" s="17">
        <v>29</v>
      </c>
      <c r="B35" s="18" t="s">
        <v>74</v>
      </c>
      <c r="C35" s="18"/>
      <c r="D35" s="17" t="s">
        <v>43</v>
      </c>
      <c r="E35" s="17">
        <v>17</v>
      </c>
      <c r="F35" s="19">
        <v>41791</v>
      </c>
      <c r="G35" s="19"/>
      <c r="H35" s="20"/>
      <c r="I35" s="23"/>
      <c r="J35" s="20">
        <v>2125</v>
      </c>
      <c r="K35" s="33">
        <v>40</v>
      </c>
      <c r="L35" s="23">
        <v>850</v>
      </c>
      <c r="M35" s="34"/>
      <c r="N35" s="42" t="s">
        <v>75</v>
      </c>
    </row>
    <row r="36" s="2" customFormat="1" customHeight="1" spans="1:14">
      <c r="A36" s="17">
        <v>30</v>
      </c>
      <c r="B36" s="18" t="s">
        <v>76</v>
      </c>
      <c r="C36" s="18" t="s">
        <v>77</v>
      </c>
      <c r="D36" s="17" t="s">
        <v>43</v>
      </c>
      <c r="E36" s="17">
        <v>1</v>
      </c>
      <c r="F36" s="19">
        <v>41791</v>
      </c>
      <c r="G36" s="19"/>
      <c r="H36" s="20"/>
      <c r="I36" s="23"/>
      <c r="J36" s="20">
        <v>380</v>
      </c>
      <c r="K36" s="33">
        <v>30</v>
      </c>
      <c r="L36" s="23">
        <v>114</v>
      </c>
      <c r="M36" s="34"/>
      <c r="N36" s="42" t="s">
        <v>78</v>
      </c>
    </row>
    <row r="37" s="2" customFormat="1" ht="24" customHeight="1" spans="1:14">
      <c r="A37" s="17">
        <v>31</v>
      </c>
      <c r="B37" s="18" t="s">
        <v>60</v>
      </c>
      <c r="C37" s="18" t="s">
        <v>79</v>
      </c>
      <c r="D37" s="17" t="s">
        <v>31</v>
      </c>
      <c r="E37" s="17">
        <v>1</v>
      </c>
      <c r="F37" s="19">
        <v>41791</v>
      </c>
      <c r="G37" s="19"/>
      <c r="H37" s="20"/>
      <c r="I37" s="23"/>
      <c r="J37" s="20">
        <v>16500</v>
      </c>
      <c r="K37" s="33">
        <v>30</v>
      </c>
      <c r="L37" s="23">
        <v>4950</v>
      </c>
      <c r="M37" s="34"/>
      <c r="N37" s="42" t="s">
        <v>80</v>
      </c>
    </row>
    <row r="38" s="2" customFormat="1" customHeight="1" spans="1:14">
      <c r="A38" s="17">
        <v>32</v>
      </c>
      <c r="B38" s="18" t="s">
        <v>63</v>
      </c>
      <c r="C38" s="18"/>
      <c r="D38" s="17" t="s">
        <v>35</v>
      </c>
      <c r="E38" s="17">
        <v>1</v>
      </c>
      <c r="F38" s="19">
        <v>41791</v>
      </c>
      <c r="G38" s="19"/>
      <c r="H38" s="20"/>
      <c r="I38" s="23"/>
      <c r="J38" s="20">
        <v>120</v>
      </c>
      <c r="K38" s="33">
        <v>20</v>
      </c>
      <c r="L38" s="23">
        <v>24</v>
      </c>
      <c r="M38" s="34"/>
      <c r="N38" s="42"/>
    </row>
    <row r="39" s="2" customFormat="1" customHeight="1" spans="1:14">
      <c r="A39" s="17">
        <v>33</v>
      </c>
      <c r="B39" s="18" t="s">
        <v>42</v>
      </c>
      <c r="C39" s="18"/>
      <c r="D39" s="17" t="s">
        <v>43</v>
      </c>
      <c r="E39" s="17">
        <v>2</v>
      </c>
      <c r="F39" s="19">
        <v>41791</v>
      </c>
      <c r="G39" s="19"/>
      <c r="H39" s="20"/>
      <c r="I39" s="23"/>
      <c r="J39" s="20">
        <v>260</v>
      </c>
      <c r="K39" s="33">
        <v>25</v>
      </c>
      <c r="L39" s="23">
        <v>65</v>
      </c>
      <c r="M39" s="34"/>
      <c r="N39" s="42" t="s">
        <v>44</v>
      </c>
    </row>
    <row r="40" s="2" customFormat="1" customHeight="1" spans="1:14">
      <c r="A40" s="17">
        <v>34</v>
      </c>
      <c r="B40" s="18" t="s">
        <v>33</v>
      </c>
      <c r="C40" s="18" t="s">
        <v>34</v>
      </c>
      <c r="D40" s="17" t="s">
        <v>35</v>
      </c>
      <c r="E40" s="17">
        <v>1</v>
      </c>
      <c r="F40" s="19">
        <v>41791</v>
      </c>
      <c r="G40" s="19"/>
      <c r="H40" s="20"/>
      <c r="I40" s="23"/>
      <c r="J40" s="20">
        <v>2115</v>
      </c>
      <c r="K40" s="33">
        <v>20</v>
      </c>
      <c r="L40" s="23">
        <v>423</v>
      </c>
      <c r="M40" s="34"/>
      <c r="N40" s="42" t="s">
        <v>36</v>
      </c>
    </row>
    <row r="41" s="2" customFormat="1" customHeight="1" spans="1:14">
      <c r="A41" s="17">
        <v>35</v>
      </c>
      <c r="B41" s="18" t="s">
        <v>29</v>
      </c>
      <c r="C41" s="18" t="s">
        <v>30</v>
      </c>
      <c r="D41" s="17" t="s">
        <v>31</v>
      </c>
      <c r="E41" s="17">
        <v>4</v>
      </c>
      <c r="F41" s="19">
        <v>41791</v>
      </c>
      <c r="G41" s="19"/>
      <c r="H41" s="20"/>
      <c r="I41" s="23"/>
      <c r="J41" s="20">
        <v>1540</v>
      </c>
      <c r="K41" s="33">
        <v>40</v>
      </c>
      <c r="L41" s="23">
        <v>616</v>
      </c>
      <c r="M41" s="34"/>
      <c r="N41" s="42" t="s">
        <v>32</v>
      </c>
    </row>
    <row r="42" s="2" customFormat="1" customHeight="1" spans="1:14">
      <c r="A42" s="17">
        <v>36</v>
      </c>
      <c r="B42" s="18" t="s">
        <v>33</v>
      </c>
      <c r="C42" s="18" t="s">
        <v>81</v>
      </c>
      <c r="D42" s="17" t="s">
        <v>35</v>
      </c>
      <c r="E42" s="17">
        <v>1</v>
      </c>
      <c r="F42" s="19">
        <v>41791</v>
      </c>
      <c r="G42" s="19"/>
      <c r="H42" s="20"/>
      <c r="I42" s="23"/>
      <c r="J42" s="20">
        <v>1665</v>
      </c>
      <c r="K42" s="33">
        <v>20</v>
      </c>
      <c r="L42" s="23">
        <v>333</v>
      </c>
      <c r="M42" s="34"/>
      <c r="N42" s="42" t="s">
        <v>36</v>
      </c>
    </row>
    <row r="43" s="2" customFormat="1" ht="21" customHeight="1" spans="1:14">
      <c r="A43" s="17">
        <v>37</v>
      </c>
      <c r="B43" s="18" t="s">
        <v>60</v>
      </c>
      <c r="C43" s="18" t="s">
        <v>79</v>
      </c>
      <c r="D43" s="17" t="s">
        <v>31</v>
      </c>
      <c r="E43" s="17">
        <v>1</v>
      </c>
      <c r="F43" s="19">
        <v>41791</v>
      </c>
      <c r="G43" s="19"/>
      <c r="H43" s="20"/>
      <c r="I43" s="23"/>
      <c r="J43" s="20">
        <v>16500</v>
      </c>
      <c r="K43" s="33">
        <v>30</v>
      </c>
      <c r="L43" s="23">
        <v>4950</v>
      </c>
      <c r="M43" s="34"/>
      <c r="N43" s="42" t="s">
        <v>82</v>
      </c>
    </row>
    <row r="44" s="2" customFormat="1" ht="16" customHeight="1" spans="1:14">
      <c r="A44" s="17">
        <v>38</v>
      </c>
      <c r="B44" s="18" t="s">
        <v>42</v>
      </c>
      <c r="C44" s="18"/>
      <c r="D44" s="17" t="s">
        <v>43</v>
      </c>
      <c r="E44" s="17">
        <v>3</v>
      </c>
      <c r="F44" s="19">
        <v>41791</v>
      </c>
      <c r="G44" s="19"/>
      <c r="H44" s="20"/>
      <c r="I44" s="23"/>
      <c r="J44" s="20">
        <v>390</v>
      </c>
      <c r="K44" s="33">
        <v>25</v>
      </c>
      <c r="L44" s="23">
        <v>97.5</v>
      </c>
      <c r="M44" s="34"/>
      <c r="N44" s="42" t="s">
        <v>44</v>
      </c>
    </row>
    <row r="45" s="2" customFormat="1" customHeight="1" spans="1:14">
      <c r="A45" s="17">
        <v>39</v>
      </c>
      <c r="B45" s="18" t="s">
        <v>33</v>
      </c>
      <c r="C45" s="18" t="s">
        <v>34</v>
      </c>
      <c r="D45" s="17" t="s">
        <v>35</v>
      </c>
      <c r="E45" s="17">
        <v>1</v>
      </c>
      <c r="F45" s="19">
        <v>41791</v>
      </c>
      <c r="G45" s="19"/>
      <c r="H45" s="20"/>
      <c r="I45" s="23"/>
      <c r="J45" s="20">
        <v>2115</v>
      </c>
      <c r="K45" s="33">
        <v>20</v>
      </c>
      <c r="L45" s="23">
        <v>423</v>
      </c>
      <c r="M45" s="34"/>
      <c r="N45" s="42" t="s">
        <v>36</v>
      </c>
    </row>
    <row r="46" s="2" customFormat="1" customHeight="1" spans="1:14">
      <c r="A46" s="17">
        <v>40</v>
      </c>
      <c r="B46" s="18" t="s">
        <v>40</v>
      </c>
      <c r="C46" s="18" t="s">
        <v>41</v>
      </c>
      <c r="D46" s="17" t="s">
        <v>35</v>
      </c>
      <c r="E46" s="17">
        <v>3</v>
      </c>
      <c r="F46" s="19">
        <v>41791</v>
      </c>
      <c r="G46" s="19"/>
      <c r="H46" s="20"/>
      <c r="I46" s="23"/>
      <c r="J46" s="20">
        <v>855</v>
      </c>
      <c r="K46" s="33">
        <v>40</v>
      </c>
      <c r="L46" s="23">
        <v>342</v>
      </c>
      <c r="M46" s="34"/>
      <c r="N46" s="42" t="s">
        <v>39</v>
      </c>
    </row>
    <row r="47" s="2" customFormat="1" customHeight="1" spans="1:14">
      <c r="A47" s="17">
        <v>41</v>
      </c>
      <c r="B47" s="18" t="s">
        <v>42</v>
      </c>
      <c r="C47" s="18"/>
      <c r="D47" s="17" t="s">
        <v>43</v>
      </c>
      <c r="E47" s="17">
        <v>3</v>
      </c>
      <c r="F47" s="19">
        <v>41791</v>
      </c>
      <c r="G47" s="19"/>
      <c r="H47" s="20"/>
      <c r="I47" s="23"/>
      <c r="J47" s="20">
        <v>390</v>
      </c>
      <c r="K47" s="33">
        <v>25</v>
      </c>
      <c r="L47" s="23">
        <v>97.5</v>
      </c>
      <c r="M47" s="34"/>
      <c r="N47" s="42" t="s">
        <v>44</v>
      </c>
    </row>
    <row r="48" s="2" customFormat="1" customHeight="1" spans="1:14">
      <c r="A48" s="17">
        <v>42</v>
      </c>
      <c r="B48" s="18" t="s">
        <v>74</v>
      </c>
      <c r="C48" s="18" t="s">
        <v>83</v>
      </c>
      <c r="D48" s="17" t="s">
        <v>43</v>
      </c>
      <c r="E48" s="17">
        <v>1</v>
      </c>
      <c r="F48" s="19">
        <v>41791</v>
      </c>
      <c r="G48" s="19"/>
      <c r="H48" s="20"/>
      <c r="I48" s="23"/>
      <c r="J48" s="20">
        <v>115</v>
      </c>
      <c r="K48" s="33">
        <v>40</v>
      </c>
      <c r="L48" s="23">
        <v>46</v>
      </c>
      <c r="M48" s="34"/>
      <c r="N48" s="42"/>
    </row>
    <row r="49" s="2" customFormat="1" customHeight="1" spans="1:14">
      <c r="A49" s="17">
        <v>43</v>
      </c>
      <c r="B49" s="18" t="s">
        <v>45</v>
      </c>
      <c r="C49" s="18" t="s">
        <v>84</v>
      </c>
      <c r="D49" s="17" t="s">
        <v>47</v>
      </c>
      <c r="E49" s="17">
        <v>1</v>
      </c>
      <c r="F49" s="19">
        <v>41791</v>
      </c>
      <c r="G49" s="19"/>
      <c r="H49" s="20"/>
      <c r="I49" s="23"/>
      <c r="J49" s="20">
        <v>460</v>
      </c>
      <c r="K49" s="33">
        <v>20</v>
      </c>
      <c r="L49" s="23">
        <v>92</v>
      </c>
      <c r="M49" s="34"/>
      <c r="N49" s="42" t="s">
        <v>48</v>
      </c>
    </row>
    <row r="50" s="2" customFormat="1" customHeight="1" spans="1:14">
      <c r="A50" s="17">
        <v>44</v>
      </c>
      <c r="B50" s="18" t="s">
        <v>33</v>
      </c>
      <c r="C50" s="18" t="s">
        <v>85</v>
      </c>
      <c r="D50" s="17" t="s">
        <v>35</v>
      </c>
      <c r="E50" s="17">
        <v>1</v>
      </c>
      <c r="F50" s="19">
        <v>41791</v>
      </c>
      <c r="G50" s="19"/>
      <c r="H50" s="20"/>
      <c r="I50" s="23"/>
      <c r="J50" s="20">
        <v>1800</v>
      </c>
      <c r="K50" s="33">
        <v>20</v>
      </c>
      <c r="L50" s="23">
        <v>360</v>
      </c>
      <c r="M50" s="34"/>
      <c r="N50" s="42" t="s">
        <v>36</v>
      </c>
    </row>
    <row r="51" s="2" customFormat="1" customHeight="1" spans="1:14">
      <c r="A51" s="17">
        <v>45</v>
      </c>
      <c r="B51" s="18" t="s">
        <v>64</v>
      </c>
      <c r="C51" s="18" t="s">
        <v>86</v>
      </c>
      <c r="D51" s="17" t="s">
        <v>35</v>
      </c>
      <c r="E51" s="17">
        <v>1</v>
      </c>
      <c r="F51" s="19">
        <v>41791</v>
      </c>
      <c r="G51" s="19"/>
      <c r="H51" s="20"/>
      <c r="I51" s="23"/>
      <c r="J51" s="20">
        <v>680</v>
      </c>
      <c r="K51" s="33">
        <v>20</v>
      </c>
      <c r="L51" s="23">
        <v>136</v>
      </c>
      <c r="M51" s="34"/>
      <c r="N51" s="42" t="s">
        <v>48</v>
      </c>
    </row>
    <row r="52" s="2" customFormat="1" customHeight="1" spans="1:14">
      <c r="A52" s="17">
        <v>46</v>
      </c>
      <c r="B52" s="18" t="s">
        <v>29</v>
      </c>
      <c r="C52" s="18" t="s">
        <v>30</v>
      </c>
      <c r="D52" s="17" t="s">
        <v>31</v>
      </c>
      <c r="E52" s="17">
        <v>4</v>
      </c>
      <c r="F52" s="19">
        <v>41791</v>
      </c>
      <c r="G52" s="19"/>
      <c r="H52" s="20"/>
      <c r="I52" s="23"/>
      <c r="J52" s="20">
        <v>1540</v>
      </c>
      <c r="K52" s="33">
        <v>40</v>
      </c>
      <c r="L52" s="23">
        <v>616</v>
      </c>
      <c r="M52" s="34" t="str">
        <f t="shared" ref="M52:M71" si="1">IF(OR(I52=0,I52=""),"",ROUND((L52-I52)/I52*100,2))</f>
        <v/>
      </c>
      <c r="N52" s="42" t="s">
        <v>32</v>
      </c>
    </row>
    <row r="53" s="2" customFormat="1" customHeight="1" spans="1:14">
      <c r="A53" s="17">
        <v>47</v>
      </c>
      <c r="B53" s="18" t="s">
        <v>87</v>
      </c>
      <c r="C53" s="18" t="s">
        <v>88</v>
      </c>
      <c r="D53" s="17" t="s">
        <v>43</v>
      </c>
      <c r="E53" s="17">
        <v>2</v>
      </c>
      <c r="F53" s="19">
        <v>41791</v>
      </c>
      <c r="G53" s="19"/>
      <c r="H53" s="20"/>
      <c r="I53" s="23"/>
      <c r="J53" s="20">
        <v>720</v>
      </c>
      <c r="K53" s="33">
        <v>30</v>
      </c>
      <c r="L53" s="23">
        <v>216</v>
      </c>
      <c r="M53" s="34" t="str">
        <f t="shared" si="1"/>
        <v/>
      </c>
      <c r="N53" s="42" t="s">
        <v>89</v>
      </c>
    </row>
    <row r="54" s="2" customFormat="1" customHeight="1" spans="1:14">
      <c r="A54" s="17">
        <v>48</v>
      </c>
      <c r="B54" s="18" t="s">
        <v>90</v>
      </c>
      <c r="C54" s="18" t="s">
        <v>91</v>
      </c>
      <c r="D54" s="17" t="s">
        <v>35</v>
      </c>
      <c r="E54" s="17">
        <v>1</v>
      </c>
      <c r="F54" s="19">
        <v>41791</v>
      </c>
      <c r="G54" s="19"/>
      <c r="H54" s="20"/>
      <c r="I54" s="23"/>
      <c r="J54" s="20">
        <v>300</v>
      </c>
      <c r="K54" s="33">
        <v>30</v>
      </c>
      <c r="L54" s="23">
        <v>90</v>
      </c>
      <c r="M54" s="34" t="str">
        <f t="shared" si="1"/>
        <v/>
      </c>
      <c r="N54" s="42"/>
    </row>
    <row r="55" s="2" customFormat="1" customHeight="1" spans="1:14">
      <c r="A55" s="17">
        <v>49</v>
      </c>
      <c r="B55" s="18" t="s">
        <v>87</v>
      </c>
      <c r="C55" s="18" t="s">
        <v>88</v>
      </c>
      <c r="D55" s="17" t="s">
        <v>43</v>
      </c>
      <c r="E55" s="17">
        <v>1</v>
      </c>
      <c r="F55" s="19">
        <v>41791</v>
      </c>
      <c r="G55" s="19"/>
      <c r="H55" s="20"/>
      <c r="I55" s="23"/>
      <c r="J55" s="20">
        <v>360</v>
      </c>
      <c r="K55" s="33">
        <v>30</v>
      </c>
      <c r="L55" s="23">
        <v>108</v>
      </c>
      <c r="M55" s="34" t="str">
        <f t="shared" si="1"/>
        <v/>
      </c>
      <c r="N55" s="42" t="s">
        <v>89</v>
      </c>
    </row>
    <row r="56" s="2" customFormat="1" customHeight="1" spans="1:14">
      <c r="A56" s="17">
        <v>50</v>
      </c>
      <c r="B56" s="18" t="s">
        <v>56</v>
      </c>
      <c r="C56" s="18" t="s">
        <v>92</v>
      </c>
      <c r="D56" s="17" t="s">
        <v>43</v>
      </c>
      <c r="E56" s="17">
        <v>1</v>
      </c>
      <c r="F56" s="19">
        <v>41791</v>
      </c>
      <c r="G56" s="19"/>
      <c r="H56" s="20"/>
      <c r="I56" s="23"/>
      <c r="J56" s="20">
        <v>1850</v>
      </c>
      <c r="K56" s="33">
        <v>25</v>
      </c>
      <c r="L56" s="23">
        <v>462.5</v>
      </c>
      <c r="M56" s="34" t="str">
        <f t="shared" si="1"/>
        <v/>
      </c>
      <c r="N56" s="42" t="s">
        <v>93</v>
      </c>
    </row>
    <row r="57" s="2" customFormat="1" customHeight="1" spans="1:14">
      <c r="A57" s="17">
        <v>51</v>
      </c>
      <c r="B57" s="18" t="s">
        <v>94</v>
      </c>
      <c r="C57" s="18" t="s">
        <v>95</v>
      </c>
      <c r="D57" s="17" t="s">
        <v>43</v>
      </c>
      <c r="E57" s="17">
        <v>1</v>
      </c>
      <c r="F57" s="19">
        <v>41791</v>
      </c>
      <c r="G57" s="19"/>
      <c r="H57" s="20"/>
      <c r="I57" s="23"/>
      <c r="J57" s="20">
        <v>550</v>
      </c>
      <c r="K57" s="33">
        <v>20</v>
      </c>
      <c r="L57" s="23">
        <v>110</v>
      </c>
      <c r="M57" s="34" t="str">
        <f t="shared" si="1"/>
        <v/>
      </c>
      <c r="N57" s="42"/>
    </row>
    <row r="58" s="2" customFormat="1" customHeight="1" spans="1:14">
      <c r="A58" s="17">
        <v>52</v>
      </c>
      <c r="B58" s="18" t="s">
        <v>96</v>
      </c>
      <c r="C58" s="18" t="s">
        <v>97</v>
      </c>
      <c r="D58" s="17" t="s">
        <v>31</v>
      </c>
      <c r="E58" s="17">
        <v>1</v>
      </c>
      <c r="F58" s="19">
        <v>41791</v>
      </c>
      <c r="G58" s="19"/>
      <c r="H58" s="20"/>
      <c r="I58" s="23"/>
      <c r="J58" s="20">
        <v>1400</v>
      </c>
      <c r="K58" s="33">
        <v>30</v>
      </c>
      <c r="L58" s="23">
        <v>420</v>
      </c>
      <c r="M58" s="34" t="str">
        <f t="shared" si="1"/>
        <v/>
      </c>
      <c r="N58" s="42" t="s">
        <v>98</v>
      </c>
    </row>
    <row r="59" s="2" customFormat="1" customHeight="1" spans="1:14">
      <c r="A59" s="17">
        <v>53</v>
      </c>
      <c r="B59" s="18" t="s">
        <v>87</v>
      </c>
      <c r="C59" s="18" t="s">
        <v>88</v>
      </c>
      <c r="D59" s="17" t="s">
        <v>43</v>
      </c>
      <c r="E59" s="17">
        <v>1</v>
      </c>
      <c r="F59" s="19">
        <v>41791</v>
      </c>
      <c r="G59" s="19"/>
      <c r="H59" s="20"/>
      <c r="I59" s="23"/>
      <c r="J59" s="20">
        <v>360</v>
      </c>
      <c r="K59" s="33">
        <v>30</v>
      </c>
      <c r="L59" s="23">
        <v>108</v>
      </c>
      <c r="M59" s="34" t="str">
        <f t="shared" si="1"/>
        <v/>
      </c>
      <c r="N59" s="42"/>
    </row>
    <row r="60" s="2" customFormat="1" customHeight="1" spans="1:14">
      <c r="A60" s="17">
        <v>54</v>
      </c>
      <c r="B60" s="18" t="s">
        <v>94</v>
      </c>
      <c r="C60" s="18" t="s">
        <v>95</v>
      </c>
      <c r="D60" s="17" t="s">
        <v>43</v>
      </c>
      <c r="E60" s="17">
        <v>1</v>
      </c>
      <c r="F60" s="19">
        <v>41791</v>
      </c>
      <c r="G60" s="19"/>
      <c r="H60" s="20"/>
      <c r="I60" s="23"/>
      <c r="J60" s="20">
        <v>550</v>
      </c>
      <c r="K60" s="33">
        <v>20</v>
      </c>
      <c r="L60" s="23">
        <v>110</v>
      </c>
      <c r="M60" s="34" t="str">
        <f t="shared" si="1"/>
        <v/>
      </c>
      <c r="N60" s="42"/>
    </row>
    <row r="61" s="2" customFormat="1" customHeight="1" spans="1:14">
      <c r="A61" s="17">
        <v>55</v>
      </c>
      <c r="B61" s="18" t="s">
        <v>90</v>
      </c>
      <c r="C61" s="18" t="s">
        <v>91</v>
      </c>
      <c r="D61" s="17" t="s">
        <v>35</v>
      </c>
      <c r="E61" s="17">
        <v>1</v>
      </c>
      <c r="F61" s="19">
        <v>41791</v>
      </c>
      <c r="G61" s="19"/>
      <c r="H61" s="20"/>
      <c r="I61" s="23"/>
      <c r="J61" s="20">
        <v>300</v>
      </c>
      <c r="K61" s="33">
        <v>30</v>
      </c>
      <c r="L61" s="23">
        <v>90</v>
      </c>
      <c r="M61" s="34" t="str">
        <f t="shared" si="1"/>
        <v/>
      </c>
      <c r="N61" s="42"/>
    </row>
    <row r="62" s="2" customFormat="1" customHeight="1" spans="1:14">
      <c r="A62" s="17">
        <v>56</v>
      </c>
      <c r="B62" s="18" t="s">
        <v>37</v>
      </c>
      <c r="C62" s="18" t="s">
        <v>38</v>
      </c>
      <c r="D62" s="17" t="s">
        <v>35</v>
      </c>
      <c r="E62" s="17">
        <v>1</v>
      </c>
      <c r="F62" s="19">
        <v>41791</v>
      </c>
      <c r="G62" s="19"/>
      <c r="H62" s="20"/>
      <c r="I62" s="23"/>
      <c r="J62" s="20">
        <v>260</v>
      </c>
      <c r="K62" s="33">
        <v>40</v>
      </c>
      <c r="L62" s="23">
        <v>104</v>
      </c>
      <c r="M62" s="34" t="str">
        <f t="shared" si="1"/>
        <v/>
      </c>
      <c r="N62" s="42"/>
    </row>
    <row r="63" s="2" customFormat="1" customHeight="1" spans="1:14">
      <c r="A63" s="17">
        <v>57</v>
      </c>
      <c r="B63" s="18" t="s">
        <v>87</v>
      </c>
      <c r="C63" s="18" t="s">
        <v>88</v>
      </c>
      <c r="D63" s="17" t="s">
        <v>43</v>
      </c>
      <c r="E63" s="17">
        <v>2</v>
      </c>
      <c r="F63" s="19">
        <v>41791</v>
      </c>
      <c r="G63" s="19"/>
      <c r="H63" s="20"/>
      <c r="I63" s="23"/>
      <c r="J63" s="20">
        <v>720</v>
      </c>
      <c r="K63" s="33">
        <v>30</v>
      </c>
      <c r="L63" s="23">
        <v>216</v>
      </c>
      <c r="M63" s="34" t="str">
        <f t="shared" si="1"/>
        <v/>
      </c>
      <c r="N63" s="42" t="s">
        <v>89</v>
      </c>
    </row>
    <row r="64" s="2" customFormat="1" customHeight="1" spans="1:14">
      <c r="A64" s="17">
        <v>58</v>
      </c>
      <c r="B64" s="18" t="s">
        <v>94</v>
      </c>
      <c r="C64" s="18" t="s">
        <v>95</v>
      </c>
      <c r="D64" s="17" t="s">
        <v>43</v>
      </c>
      <c r="E64" s="17">
        <v>1</v>
      </c>
      <c r="F64" s="19">
        <v>41791</v>
      </c>
      <c r="G64" s="19"/>
      <c r="H64" s="20"/>
      <c r="I64" s="23"/>
      <c r="J64" s="20">
        <v>550</v>
      </c>
      <c r="K64" s="33">
        <v>20</v>
      </c>
      <c r="L64" s="23">
        <v>110</v>
      </c>
      <c r="M64" s="34" t="str">
        <f t="shared" si="1"/>
        <v/>
      </c>
      <c r="N64" s="42"/>
    </row>
    <row r="65" s="2" customFormat="1" customHeight="1" spans="1:14">
      <c r="A65" s="17">
        <v>59</v>
      </c>
      <c r="B65" s="18" t="s">
        <v>37</v>
      </c>
      <c r="C65" s="18" t="s">
        <v>38</v>
      </c>
      <c r="D65" s="17" t="s">
        <v>35</v>
      </c>
      <c r="E65" s="17">
        <v>3</v>
      </c>
      <c r="F65" s="19">
        <v>41791</v>
      </c>
      <c r="G65" s="19"/>
      <c r="H65" s="20"/>
      <c r="I65" s="23"/>
      <c r="J65" s="20">
        <v>780</v>
      </c>
      <c r="K65" s="33">
        <v>40</v>
      </c>
      <c r="L65" s="23">
        <v>312</v>
      </c>
      <c r="M65" s="34" t="str">
        <f t="shared" si="1"/>
        <v/>
      </c>
      <c r="N65" s="42" t="s">
        <v>39</v>
      </c>
    </row>
    <row r="66" s="2" customFormat="1" customHeight="1" spans="1:14">
      <c r="A66" s="17">
        <v>60</v>
      </c>
      <c r="B66" s="18" t="s">
        <v>99</v>
      </c>
      <c r="C66" s="18" t="s">
        <v>100</v>
      </c>
      <c r="D66" s="17" t="s">
        <v>31</v>
      </c>
      <c r="E66" s="17">
        <v>1</v>
      </c>
      <c r="F66" s="19">
        <v>41791</v>
      </c>
      <c r="G66" s="19"/>
      <c r="H66" s="20"/>
      <c r="I66" s="23"/>
      <c r="J66" s="20">
        <v>26500</v>
      </c>
      <c r="K66" s="33">
        <v>30</v>
      </c>
      <c r="L66" s="23">
        <v>7950</v>
      </c>
      <c r="M66" s="34" t="str">
        <f t="shared" si="1"/>
        <v/>
      </c>
      <c r="N66" s="42" t="s">
        <v>101</v>
      </c>
    </row>
    <row r="67" s="2" customFormat="1" customHeight="1" spans="1:14">
      <c r="A67" s="17">
        <v>61</v>
      </c>
      <c r="B67" s="18" t="s">
        <v>66</v>
      </c>
      <c r="C67" s="18" t="s">
        <v>102</v>
      </c>
      <c r="D67" s="17" t="s">
        <v>43</v>
      </c>
      <c r="E67" s="17">
        <v>1</v>
      </c>
      <c r="F67" s="19">
        <v>41791</v>
      </c>
      <c r="G67" s="19"/>
      <c r="H67" s="20"/>
      <c r="I67" s="23"/>
      <c r="J67" s="20">
        <v>230</v>
      </c>
      <c r="K67" s="33">
        <v>20</v>
      </c>
      <c r="L67" s="23">
        <v>46</v>
      </c>
      <c r="M67" s="34" t="str">
        <f t="shared" si="1"/>
        <v/>
      </c>
      <c r="N67" s="42"/>
    </row>
    <row r="68" s="2" customFormat="1" customHeight="1" spans="1:14">
      <c r="A68" s="17">
        <v>62</v>
      </c>
      <c r="B68" s="18" t="s">
        <v>69</v>
      </c>
      <c r="C68" s="18"/>
      <c r="D68" s="17" t="s">
        <v>43</v>
      </c>
      <c r="E68" s="17">
        <v>2</v>
      </c>
      <c r="F68" s="19">
        <v>41791</v>
      </c>
      <c r="G68" s="19"/>
      <c r="H68" s="20"/>
      <c r="I68" s="23"/>
      <c r="J68" s="20">
        <v>820</v>
      </c>
      <c r="K68" s="33">
        <v>30</v>
      </c>
      <c r="L68" s="23">
        <v>246</v>
      </c>
      <c r="M68" s="34" t="str">
        <f t="shared" si="1"/>
        <v/>
      </c>
      <c r="N68" s="42" t="s">
        <v>70</v>
      </c>
    </row>
    <row r="69" s="2" customFormat="1" customHeight="1" spans="1:14">
      <c r="A69" s="17">
        <v>63</v>
      </c>
      <c r="B69" s="18" t="s">
        <v>66</v>
      </c>
      <c r="C69" s="18" t="s">
        <v>103</v>
      </c>
      <c r="D69" s="17" t="s">
        <v>43</v>
      </c>
      <c r="E69" s="17">
        <v>1</v>
      </c>
      <c r="F69" s="19">
        <v>41791</v>
      </c>
      <c r="G69" s="19"/>
      <c r="H69" s="20"/>
      <c r="I69" s="23"/>
      <c r="J69" s="20">
        <v>140</v>
      </c>
      <c r="K69" s="33">
        <v>20</v>
      </c>
      <c r="L69" s="23">
        <v>28</v>
      </c>
      <c r="M69" s="34" t="str">
        <f t="shared" si="1"/>
        <v/>
      </c>
      <c r="N69" s="42"/>
    </row>
    <row r="70" s="2" customFormat="1" customHeight="1" spans="1:14">
      <c r="A70" s="17">
        <v>64</v>
      </c>
      <c r="B70" s="18" t="s">
        <v>104</v>
      </c>
      <c r="C70" s="18" t="s">
        <v>105</v>
      </c>
      <c r="D70" s="17" t="s">
        <v>43</v>
      </c>
      <c r="E70" s="17">
        <v>1</v>
      </c>
      <c r="F70" s="19">
        <v>41791</v>
      </c>
      <c r="G70" s="19"/>
      <c r="H70" s="20"/>
      <c r="I70" s="23"/>
      <c r="J70" s="20">
        <v>350</v>
      </c>
      <c r="K70" s="33">
        <v>20</v>
      </c>
      <c r="L70" s="23">
        <v>70</v>
      </c>
      <c r="M70" s="34" t="str">
        <f t="shared" si="1"/>
        <v/>
      </c>
      <c r="N70" s="42"/>
    </row>
    <row r="71" s="2" customFormat="1" customHeight="1" spans="1:14">
      <c r="A71" s="17">
        <v>65</v>
      </c>
      <c r="B71" s="18" t="s">
        <v>106</v>
      </c>
      <c r="C71" s="18" t="s">
        <v>107</v>
      </c>
      <c r="D71" s="17" t="s">
        <v>35</v>
      </c>
      <c r="E71" s="17">
        <v>1</v>
      </c>
      <c r="F71" s="19">
        <v>41791</v>
      </c>
      <c r="G71" s="19"/>
      <c r="H71" s="20"/>
      <c r="I71" s="23"/>
      <c r="J71" s="20">
        <v>185</v>
      </c>
      <c r="K71" s="33">
        <v>30</v>
      </c>
      <c r="L71" s="23">
        <v>55.5</v>
      </c>
      <c r="M71" s="34" t="str">
        <f t="shared" si="1"/>
        <v/>
      </c>
      <c r="N71" s="42" t="s">
        <v>108</v>
      </c>
    </row>
    <row r="72" s="2" customFormat="1" customHeight="1" spans="1:14">
      <c r="A72" s="17">
        <v>66</v>
      </c>
      <c r="B72" s="18" t="s">
        <v>37</v>
      </c>
      <c r="C72" s="18" t="s">
        <v>38</v>
      </c>
      <c r="D72" s="17" t="s">
        <v>35</v>
      </c>
      <c r="E72" s="17">
        <v>1</v>
      </c>
      <c r="F72" s="19">
        <v>41791</v>
      </c>
      <c r="G72" s="19"/>
      <c r="H72" s="20"/>
      <c r="I72" s="23"/>
      <c r="J72" s="20">
        <v>260</v>
      </c>
      <c r="K72" s="33">
        <v>40</v>
      </c>
      <c r="L72" s="23">
        <v>104</v>
      </c>
      <c r="M72" s="34"/>
      <c r="N72" s="42" t="s">
        <v>39</v>
      </c>
    </row>
    <row r="73" s="2" customFormat="1" customHeight="1" spans="1:14">
      <c r="A73" s="17">
        <v>67</v>
      </c>
      <c r="B73" s="18" t="s">
        <v>109</v>
      </c>
      <c r="C73" s="18" t="s">
        <v>110</v>
      </c>
      <c r="D73" s="17" t="s">
        <v>43</v>
      </c>
      <c r="E73" s="17">
        <v>2</v>
      </c>
      <c r="F73" s="19">
        <v>41791</v>
      </c>
      <c r="G73" s="19"/>
      <c r="H73" s="20"/>
      <c r="I73" s="23"/>
      <c r="J73" s="20">
        <v>300</v>
      </c>
      <c r="K73" s="33">
        <v>20</v>
      </c>
      <c r="L73" s="23">
        <v>60</v>
      </c>
      <c r="M73" s="34"/>
      <c r="N73" s="42"/>
    </row>
    <row r="74" s="2" customFormat="1" customHeight="1" spans="1:14">
      <c r="A74" s="17">
        <v>68</v>
      </c>
      <c r="B74" s="18" t="s">
        <v>111</v>
      </c>
      <c r="C74" s="18" t="s">
        <v>112</v>
      </c>
      <c r="D74" s="17" t="s">
        <v>35</v>
      </c>
      <c r="E74" s="17">
        <v>1</v>
      </c>
      <c r="F74" s="19">
        <v>41791</v>
      </c>
      <c r="G74" s="19"/>
      <c r="H74" s="20"/>
      <c r="I74" s="23"/>
      <c r="J74" s="20">
        <v>480</v>
      </c>
      <c r="K74" s="33">
        <v>10</v>
      </c>
      <c r="L74" s="23">
        <v>48</v>
      </c>
      <c r="M74" s="34"/>
      <c r="N74" s="42" t="s">
        <v>113</v>
      </c>
    </row>
    <row r="75" s="2" customFormat="1" customHeight="1" spans="1:14">
      <c r="A75" s="17">
        <v>69</v>
      </c>
      <c r="B75" s="18" t="s">
        <v>114</v>
      </c>
      <c r="C75" s="18" t="s">
        <v>115</v>
      </c>
      <c r="D75" s="17" t="s">
        <v>35</v>
      </c>
      <c r="E75" s="17">
        <v>1</v>
      </c>
      <c r="F75" s="19">
        <v>41791</v>
      </c>
      <c r="G75" s="19"/>
      <c r="H75" s="20"/>
      <c r="I75" s="23"/>
      <c r="J75" s="20">
        <v>650</v>
      </c>
      <c r="K75" s="33">
        <v>30</v>
      </c>
      <c r="L75" s="23">
        <v>195</v>
      </c>
      <c r="M75" s="34"/>
      <c r="N75" s="42"/>
    </row>
    <row r="76" s="2" customFormat="1" customHeight="1" spans="1:14">
      <c r="A76" s="17">
        <v>70</v>
      </c>
      <c r="B76" s="18" t="s">
        <v>114</v>
      </c>
      <c r="C76" s="18" t="s">
        <v>115</v>
      </c>
      <c r="D76" s="17" t="s">
        <v>35</v>
      </c>
      <c r="E76" s="17">
        <v>2</v>
      </c>
      <c r="F76" s="19">
        <v>41791</v>
      </c>
      <c r="G76" s="19"/>
      <c r="H76" s="20"/>
      <c r="I76" s="23"/>
      <c r="J76" s="20">
        <v>1300</v>
      </c>
      <c r="K76" s="33">
        <v>30</v>
      </c>
      <c r="L76" s="23">
        <v>390</v>
      </c>
      <c r="M76" s="34"/>
      <c r="N76" s="42"/>
    </row>
    <row r="77" s="2" customFormat="1" customHeight="1" spans="1:14">
      <c r="A77" s="17">
        <v>71</v>
      </c>
      <c r="B77" s="18" t="s">
        <v>39</v>
      </c>
      <c r="C77" s="18" t="s">
        <v>38</v>
      </c>
      <c r="D77" s="17" t="s">
        <v>35</v>
      </c>
      <c r="E77" s="17">
        <v>3</v>
      </c>
      <c r="F77" s="19">
        <v>41791</v>
      </c>
      <c r="G77" s="19"/>
      <c r="H77" s="20"/>
      <c r="I77" s="23"/>
      <c r="J77" s="20">
        <v>630</v>
      </c>
      <c r="K77" s="33">
        <v>40</v>
      </c>
      <c r="L77" s="23">
        <v>252</v>
      </c>
      <c r="M77" s="34"/>
      <c r="N77" s="42"/>
    </row>
    <row r="78" s="2" customFormat="1" customHeight="1" spans="1:14">
      <c r="A78" s="17">
        <v>72</v>
      </c>
      <c r="B78" s="18" t="s">
        <v>90</v>
      </c>
      <c r="C78" s="18" t="s">
        <v>91</v>
      </c>
      <c r="D78" s="17" t="s">
        <v>35</v>
      </c>
      <c r="E78" s="17">
        <v>1</v>
      </c>
      <c r="F78" s="19">
        <v>41791</v>
      </c>
      <c r="G78" s="19"/>
      <c r="H78" s="20"/>
      <c r="I78" s="23"/>
      <c r="J78" s="20">
        <v>300</v>
      </c>
      <c r="K78" s="33">
        <v>30</v>
      </c>
      <c r="L78" s="23">
        <v>90</v>
      </c>
      <c r="M78" s="34"/>
      <c r="N78" s="42"/>
    </row>
    <row r="79" s="2" customFormat="1" customHeight="1" spans="1:14">
      <c r="A79" s="17">
        <v>73</v>
      </c>
      <c r="B79" s="18" t="s">
        <v>56</v>
      </c>
      <c r="C79" s="18" t="s">
        <v>116</v>
      </c>
      <c r="D79" s="17" t="s">
        <v>43</v>
      </c>
      <c r="E79" s="17">
        <v>7</v>
      </c>
      <c r="F79" s="19">
        <v>41791</v>
      </c>
      <c r="G79" s="19"/>
      <c r="H79" s="20"/>
      <c r="I79" s="23"/>
      <c r="J79" s="20">
        <v>490</v>
      </c>
      <c r="K79" s="33">
        <v>20</v>
      </c>
      <c r="L79" s="23">
        <v>98</v>
      </c>
      <c r="M79" s="34"/>
      <c r="N79" s="42"/>
    </row>
    <row r="80" s="2" customFormat="1" customHeight="1" spans="1:14">
      <c r="A80" s="17">
        <v>74</v>
      </c>
      <c r="B80" s="18" t="s">
        <v>117</v>
      </c>
      <c r="C80" s="18" t="s">
        <v>116</v>
      </c>
      <c r="D80" s="17" t="s">
        <v>43</v>
      </c>
      <c r="E80" s="17">
        <v>11</v>
      </c>
      <c r="F80" s="19">
        <v>41791</v>
      </c>
      <c r="G80" s="19"/>
      <c r="H80" s="20"/>
      <c r="I80" s="23"/>
      <c r="J80" s="20">
        <v>550</v>
      </c>
      <c r="K80" s="33">
        <v>20</v>
      </c>
      <c r="L80" s="23">
        <v>110</v>
      </c>
      <c r="M80" s="34"/>
      <c r="N80" s="42"/>
    </row>
    <row r="81" s="2" customFormat="1" customHeight="1" spans="1:14">
      <c r="A81" s="17">
        <v>75</v>
      </c>
      <c r="B81" s="18" t="s">
        <v>94</v>
      </c>
      <c r="C81" s="18"/>
      <c r="D81" s="17" t="s">
        <v>43</v>
      </c>
      <c r="E81" s="17">
        <v>4</v>
      </c>
      <c r="F81" s="19">
        <v>41791</v>
      </c>
      <c r="G81" s="19"/>
      <c r="H81" s="20"/>
      <c r="I81" s="23"/>
      <c r="J81" s="20">
        <v>840</v>
      </c>
      <c r="K81" s="33">
        <v>20</v>
      </c>
      <c r="L81" s="23">
        <v>168</v>
      </c>
      <c r="M81" s="34"/>
      <c r="N81" s="42"/>
    </row>
    <row r="82" s="2" customFormat="1" customHeight="1" spans="1:14">
      <c r="A82" s="17">
        <v>76</v>
      </c>
      <c r="B82" s="18" t="s">
        <v>58</v>
      </c>
      <c r="C82" s="18" t="s">
        <v>118</v>
      </c>
      <c r="D82" s="17" t="s">
        <v>43</v>
      </c>
      <c r="E82" s="17">
        <v>1</v>
      </c>
      <c r="F82" s="19">
        <v>41791</v>
      </c>
      <c r="G82" s="19"/>
      <c r="H82" s="20"/>
      <c r="I82" s="23"/>
      <c r="J82" s="20">
        <v>2800</v>
      </c>
      <c r="K82" s="33">
        <v>30</v>
      </c>
      <c r="L82" s="23">
        <v>840</v>
      </c>
      <c r="M82" s="34"/>
      <c r="N82" s="42" t="s">
        <v>119</v>
      </c>
    </row>
    <row r="83" s="2" customFormat="1" customHeight="1" spans="1:14">
      <c r="A83" s="17">
        <v>77</v>
      </c>
      <c r="B83" s="18" t="s">
        <v>120</v>
      </c>
      <c r="C83" s="18"/>
      <c r="D83" s="17" t="s">
        <v>43</v>
      </c>
      <c r="E83" s="17">
        <v>1</v>
      </c>
      <c r="F83" s="19">
        <v>41791</v>
      </c>
      <c r="G83" s="19"/>
      <c r="H83" s="20"/>
      <c r="I83" s="23"/>
      <c r="J83" s="20">
        <v>850</v>
      </c>
      <c r="K83" s="33">
        <v>30</v>
      </c>
      <c r="L83" s="23">
        <v>255</v>
      </c>
      <c r="M83" s="34"/>
      <c r="N83" s="42" t="s">
        <v>121</v>
      </c>
    </row>
    <row r="84" s="2" customFormat="1" customHeight="1" spans="1:14">
      <c r="A84" s="17"/>
      <c r="B84" s="18"/>
      <c r="C84" s="18"/>
      <c r="D84" s="17"/>
      <c r="E84" s="17"/>
      <c r="F84" s="19"/>
      <c r="G84" s="19"/>
      <c r="H84" s="20"/>
      <c r="I84" s="23"/>
      <c r="J84" s="23"/>
      <c r="K84" s="33"/>
      <c r="L84" s="23"/>
      <c r="M84" s="34" t="str">
        <f t="shared" ref="M84:M90" si="2">IF(OR(I84=0,I84=""),"",ROUND((L84-I84)/I84*100,2))</f>
        <v/>
      </c>
      <c r="N84" s="35"/>
    </row>
    <row r="85" s="2" customFormat="1" customHeight="1" spans="1:14">
      <c r="A85" s="17"/>
      <c r="B85" s="18"/>
      <c r="C85" s="18"/>
      <c r="D85" s="17"/>
      <c r="E85" s="17"/>
      <c r="F85" s="19"/>
      <c r="G85" s="19"/>
      <c r="H85" s="20"/>
      <c r="I85" s="23"/>
      <c r="J85" s="23"/>
      <c r="K85" s="33"/>
      <c r="L85" s="23"/>
      <c r="M85" s="34" t="str">
        <f t="shared" si="2"/>
        <v/>
      </c>
      <c r="N85" s="35"/>
    </row>
    <row r="86" s="2" customFormat="1" customHeight="1" spans="1:14">
      <c r="A86" s="17"/>
      <c r="B86" s="18"/>
      <c r="C86" s="18"/>
      <c r="D86" s="17"/>
      <c r="E86" s="17"/>
      <c r="F86" s="19"/>
      <c r="G86" s="19"/>
      <c r="H86" s="20"/>
      <c r="I86" s="23"/>
      <c r="J86" s="23"/>
      <c r="K86" s="33"/>
      <c r="L86" s="23"/>
      <c r="M86" s="34" t="str">
        <f t="shared" si="2"/>
        <v/>
      </c>
      <c r="N86" s="35"/>
    </row>
    <row r="87" s="2" customFormat="1" customHeight="1" spans="1:14">
      <c r="A87" s="17"/>
      <c r="B87" s="18"/>
      <c r="C87" s="18"/>
      <c r="D87" s="17"/>
      <c r="E87" s="17"/>
      <c r="F87" s="19"/>
      <c r="G87" s="19"/>
      <c r="H87" s="20"/>
      <c r="I87" s="23"/>
      <c r="J87" s="23"/>
      <c r="K87" s="33"/>
      <c r="L87" s="23"/>
      <c r="M87" s="34" t="str">
        <f t="shared" si="2"/>
        <v/>
      </c>
      <c r="N87" s="35"/>
    </row>
    <row r="88" s="2" customFormat="1" customHeight="1" spans="1:14">
      <c r="A88" s="10" t="s">
        <v>122</v>
      </c>
      <c r="B88" s="14"/>
      <c r="C88" s="21"/>
      <c r="D88" s="19"/>
      <c r="E88" s="22"/>
      <c r="F88" s="23"/>
      <c r="G88" s="23"/>
      <c r="H88" s="23">
        <f t="shared" ref="H88:J88" si="3">SUM(H7:H87)</f>
        <v>0</v>
      </c>
      <c r="I88" s="23">
        <f t="shared" si="3"/>
        <v>0</v>
      </c>
      <c r="J88" s="23">
        <f t="shared" si="3"/>
        <v>158755</v>
      </c>
      <c r="K88" s="23"/>
      <c r="L88" s="23">
        <f>SUM(L7:L87)</f>
        <v>47677</v>
      </c>
      <c r="M88" s="34" t="str">
        <f t="shared" si="2"/>
        <v/>
      </c>
      <c r="N88" s="36"/>
    </row>
    <row r="89" s="2" customFormat="1" customHeight="1" spans="1:14">
      <c r="A89" s="24" t="s">
        <v>123</v>
      </c>
      <c r="B89" s="24"/>
      <c r="C89" s="23"/>
      <c r="D89" s="23"/>
      <c r="E89" s="23"/>
      <c r="F89" s="23"/>
      <c r="G89" s="23"/>
      <c r="H89" s="23"/>
      <c r="I89" s="25"/>
      <c r="J89" s="25"/>
      <c r="K89" s="25"/>
      <c r="L89" s="25"/>
      <c r="M89" s="34" t="str">
        <f t="shared" si="2"/>
        <v/>
      </c>
      <c r="N89" s="35"/>
    </row>
    <row r="90" s="2" customFormat="1" customHeight="1" spans="1:14">
      <c r="A90" s="17" t="s">
        <v>124</v>
      </c>
      <c r="B90" s="17"/>
      <c r="C90" s="21"/>
      <c r="D90" s="19"/>
      <c r="E90" s="25"/>
      <c r="F90" s="23"/>
      <c r="G90" s="23"/>
      <c r="H90" s="23">
        <f t="shared" ref="H90:J90" si="4">H88-H89</f>
        <v>0</v>
      </c>
      <c r="I90" s="23">
        <f t="shared" si="4"/>
        <v>0</v>
      </c>
      <c r="J90" s="23">
        <f t="shared" si="4"/>
        <v>158755</v>
      </c>
      <c r="K90" s="23"/>
      <c r="L90" s="23">
        <f>L88-L89</f>
        <v>47677</v>
      </c>
      <c r="M90" s="34" t="str">
        <f t="shared" si="2"/>
        <v/>
      </c>
      <c r="N90" s="36"/>
    </row>
    <row r="91" s="2" customFormat="1" customHeight="1" spans="1:14">
      <c r="A91" s="26" t="str">
        <f>[1]基础信息!A4</f>
        <v>被评估单位（或者产权持有单位）填表人：</v>
      </c>
      <c r="B91" s="26"/>
      <c r="C91" s="26"/>
      <c r="H91" s="27" t="str">
        <f>[1]基础信息!A3</f>
        <v>评估人员：朱新为  孙媛媛</v>
      </c>
      <c r="I91" s="37"/>
      <c r="J91" s="37"/>
      <c r="K91" s="37"/>
      <c r="L91" s="37"/>
      <c r="M91" s="37"/>
      <c r="N91" s="37"/>
    </row>
    <row r="92" s="2" customFormat="1" customHeight="1" spans="1:3">
      <c r="A92" s="28" t="s">
        <v>125</v>
      </c>
      <c r="B92" s="29"/>
      <c r="C92" s="29"/>
    </row>
  </sheetData>
  <mergeCells count="19">
    <mergeCell ref="A1:N1"/>
    <mergeCell ref="A2:N2"/>
    <mergeCell ref="A4:G4"/>
    <mergeCell ref="H5:I5"/>
    <mergeCell ref="J5:L5"/>
    <mergeCell ref="A88:B88"/>
    <mergeCell ref="A89:B89"/>
    <mergeCell ref="A90:B90"/>
    <mergeCell ref="A91:C91"/>
    <mergeCell ref="H91:N91"/>
    <mergeCell ref="A5:A6"/>
    <mergeCell ref="B5:B6"/>
    <mergeCell ref="C5:C6"/>
    <mergeCell ref="D5:D6"/>
    <mergeCell ref="E5:E6"/>
    <mergeCell ref="F5:F6"/>
    <mergeCell ref="G5:G6"/>
    <mergeCell ref="M5:M6"/>
    <mergeCell ref="N5:N6"/>
  </mergeCells>
  <pageMargins left="0.751388888888889" right="0.751388888888889" top="1" bottom="1" header="0.5" footer="0.5"/>
  <pageSetup paperSize="9" orientation="landscape" horizontalDpi="600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1"/>
  <sheetViews>
    <sheetView tabSelected="1" workbookViewId="0">
      <selection activeCell="H11" sqref="H11"/>
    </sheetView>
  </sheetViews>
  <sheetFormatPr defaultColWidth="9.45454545454546" defaultRowHeight="15.75" customHeight="1"/>
  <cols>
    <col min="1" max="1" width="6.68181818181818" style="2" customWidth="1"/>
    <col min="2" max="2" width="16.0909090909091" style="2" customWidth="1"/>
    <col min="3" max="3" width="13.5" style="2" customWidth="1"/>
    <col min="4" max="5" width="4.5" style="2" customWidth="1"/>
    <col min="6" max="6" width="10.3636363636364" style="2"/>
    <col min="7" max="7" width="10.3636363636364" style="2" customWidth="1"/>
    <col min="8" max="8" width="8.63636363636364" style="2" customWidth="1"/>
    <col min="9" max="9" width="6.72727272727273" style="2" customWidth="1"/>
    <col min="10" max="10" width="12" style="2" customWidth="1"/>
    <col min="11" max="11" width="8.45454545454546" style="2" customWidth="1"/>
    <col min="12" max="12" width="12" style="2" customWidth="1"/>
    <col min="13" max="13" width="7.36363636363636" style="2" customWidth="1"/>
    <col min="14" max="14" width="22.5" style="2" customWidth="1"/>
    <col min="15" max="32" width="9.81818181818182" style="2"/>
    <col min="33" max="16384" width="9.45454545454546" style="2"/>
  </cols>
  <sheetData>
    <row r="1" s="1" customFormat="1" ht="30" customHeight="1" spans="1:14">
      <c r="A1" s="4" t="s">
        <v>126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14.1" customHeight="1" spans="1:14">
      <c r="A2" s="6" t="str">
        <f>固定资产汇总!A2</f>
        <v>评估基准日：2021年6月28日</v>
      </c>
      <c r="B2" s="7"/>
      <c r="C2" s="7"/>
      <c r="D2" s="7"/>
      <c r="E2" s="7"/>
      <c r="F2" s="8"/>
      <c r="G2" s="8"/>
      <c r="H2" s="8"/>
      <c r="I2" s="8"/>
      <c r="J2" s="8"/>
      <c r="K2" s="8"/>
      <c r="L2" s="8"/>
      <c r="M2" s="8"/>
      <c r="N2" s="8"/>
    </row>
    <row r="3" s="2" customFormat="1" ht="14.1" customHeight="1" spans="1:14">
      <c r="A3" s="7"/>
      <c r="B3" s="7"/>
      <c r="C3" s="7"/>
      <c r="D3" s="7"/>
      <c r="E3" s="7"/>
      <c r="F3" s="8"/>
      <c r="G3" s="8"/>
      <c r="H3" s="8"/>
      <c r="I3" s="8"/>
      <c r="J3" s="8"/>
      <c r="K3" s="8"/>
      <c r="L3" s="8"/>
      <c r="M3" s="8"/>
      <c r="N3" s="7" t="s">
        <v>127</v>
      </c>
    </row>
    <row r="4" s="2" customFormat="1" customHeight="1" spans="1:14">
      <c r="A4" s="9" t="str">
        <f>固定资产汇总!A4</f>
        <v>被评估单位（或者产权持有单位）：江苏方舟数据网络管理有限公司</v>
      </c>
      <c r="B4" s="9"/>
      <c r="C4" s="9"/>
      <c r="D4" s="9"/>
      <c r="E4" s="9"/>
      <c r="F4" s="9"/>
      <c r="G4" s="9"/>
      <c r="N4" s="30" t="s">
        <v>3</v>
      </c>
    </row>
    <row r="5" s="3" customFormat="1" customHeight="1" spans="1:14">
      <c r="A5" s="10" t="s">
        <v>20</v>
      </c>
      <c r="B5" s="11" t="s">
        <v>21</v>
      </c>
      <c r="C5" s="11" t="s">
        <v>22</v>
      </c>
      <c r="D5" s="11" t="s">
        <v>23</v>
      </c>
      <c r="E5" s="11" t="s">
        <v>24</v>
      </c>
      <c r="F5" s="11" t="s">
        <v>25</v>
      </c>
      <c r="G5" s="12" t="s">
        <v>26</v>
      </c>
      <c r="H5" s="13" t="s">
        <v>6</v>
      </c>
      <c r="I5" s="31"/>
      <c r="J5" s="10" t="s">
        <v>7</v>
      </c>
      <c r="K5" s="14"/>
      <c r="L5" s="14"/>
      <c r="M5" s="11" t="s">
        <v>9</v>
      </c>
      <c r="N5" s="11" t="s">
        <v>27</v>
      </c>
    </row>
    <row r="6" s="3" customFormat="1" customHeight="1" spans="1:14">
      <c r="A6" s="14"/>
      <c r="B6" s="14"/>
      <c r="C6" s="14"/>
      <c r="D6" s="14"/>
      <c r="E6" s="14"/>
      <c r="F6" s="14"/>
      <c r="G6" s="15"/>
      <c r="H6" s="16" t="s">
        <v>10</v>
      </c>
      <c r="I6" s="32" t="s">
        <v>11</v>
      </c>
      <c r="J6" s="10" t="s">
        <v>10</v>
      </c>
      <c r="K6" s="11" t="s">
        <v>28</v>
      </c>
      <c r="L6" s="10" t="s">
        <v>11</v>
      </c>
      <c r="M6" s="14"/>
      <c r="N6" s="14"/>
    </row>
    <row r="7" s="2" customFormat="1" customHeight="1" spans="1:14">
      <c r="A7" s="17">
        <v>1</v>
      </c>
      <c r="B7" s="18" t="s">
        <v>128</v>
      </c>
      <c r="C7" s="18" t="s">
        <v>129</v>
      </c>
      <c r="D7" s="17" t="s">
        <v>47</v>
      </c>
      <c r="E7" s="17">
        <v>1</v>
      </c>
      <c r="F7" s="19">
        <v>41791</v>
      </c>
      <c r="G7" s="19"/>
      <c r="H7" s="20"/>
      <c r="I7" s="23"/>
      <c r="J7" s="20">
        <v>105</v>
      </c>
      <c r="K7" s="33">
        <v>20</v>
      </c>
      <c r="L7" s="23">
        <v>21</v>
      </c>
      <c r="M7" s="34" t="str">
        <f t="shared" ref="M7:M30" si="0">IF(OR(I7=0,I7=""),"",ROUND((L7-I7)/I7*100,2))</f>
        <v/>
      </c>
      <c r="N7" s="18"/>
    </row>
    <row r="8" s="2" customFormat="1" customHeight="1" spans="1:14">
      <c r="A8" s="17">
        <v>2</v>
      </c>
      <c r="B8" s="18" t="s">
        <v>128</v>
      </c>
      <c r="C8" s="18" t="s">
        <v>130</v>
      </c>
      <c r="D8" s="17" t="s">
        <v>47</v>
      </c>
      <c r="E8" s="17">
        <v>1</v>
      </c>
      <c r="F8" s="19">
        <v>41791</v>
      </c>
      <c r="G8" s="19"/>
      <c r="H8" s="20"/>
      <c r="I8" s="23"/>
      <c r="J8" s="20">
        <v>110</v>
      </c>
      <c r="K8" s="33">
        <v>20</v>
      </c>
      <c r="L8" s="23">
        <v>22</v>
      </c>
      <c r="M8" s="34" t="str">
        <f t="shared" si="0"/>
        <v/>
      </c>
      <c r="N8" s="18"/>
    </row>
    <row r="9" s="2" customFormat="1" customHeight="1" spans="1:14">
      <c r="A9" s="17">
        <v>3</v>
      </c>
      <c r="B9" s="18" t="s">
        <v>131</v>
      </c>
      <c r="C9" s="18" t="s">
        <v>132</v>
      </c>
      <c r="D9" s="17" t="s">
        <v>47</v>
      </c>
      <c r="E9" s="17">
        <v>1</v>
      </c>
      <c r="F9" s="19">
        <v>41883</v>
      </c>
      <c r="G9" s="19"/>
      <c r="H9" s="20"/>
      <c r="I9" s="23"/>
      <c r="J9" s="20">
        <v>659</v>
      </c>
      <c r="K9" s="33">
        <v>25</v>
      </c>
      <c r="L9" s="23">
        <v>164.75</v>
      </c>
      <c r="M9" s="34" t="str">
        <f t="shared" si="0"/>
        <v/>
      </c>
      <c r="N9" s="18"/>
    </row>
    <row r="10" s="2" customFormat="1" customHeight="1" spans="1:14">
      <c r="A10" s="17">
        <v>4</v>
      </c>
      <c r="B10" s="18" t="s">
        <v>133</v>
      </c>
      <c r="C10" s="18" t="s">
        <v>134</v>
      </c>
      <c r="D10" s="17" t="s">
        <v>47</v>
      </c>
      <c r="E10" s="17">
        <v>1</v>
      </c>
      <c r="F10" s="19">
        <v>41688</v>
      </c>
      <c r="G10" s="19"/>
      <c r="H10" s="20"/>
      <c r="I10" s="23"/>
      <c r="J10" s="20">
        <v>2899</v>
      </c>
      <c r="K10" s="33">
        <v>20</v>
      </c>
      <c r="L10" s="23">
        <v>579.8</v>
      </c>
      <c r="M10" s="34" t="str">
        <f t="shared" si="0"/>
        <v/>
      </c>
      <c r="N10" s="18"/>
    </row>
    <row r="11" s="2" customFormat="1" customHeight="1" spans="1:14">
      <c r="A11" s="17">
        <v>5</v>
      </c>
      <c r="B11" s="18" t="s">
        <v>128</v>
      </c>
      <c r="C11" s="18" t="s">
        <v>135</v>
      </c>
      <c r="D11" s="17" t="s">
        <v>47</v>
      </c>
      <c r="E11" s="17">
        <v>1</v>
      </c>
      <c r="F11" s="19">
        <v>40787</v>
      </c>
      <c r="G11" s="19"/>
      <c r="H11" s="20"/>
      <c r="I11" s="23"/>
      <c r="J11" s="20">
        <v>109</v>
      </c>
      <c r="K11" s="33">
        <v>10</v>
      </c>
      <c r="L11" s="23">
        <v>10.9</v>
      </c>
      <c r="M11" s="34" t="str">
        <f t="shared" si="0"/>
        <v/>
      </c>
      <c r="N11" s="18"/>
    </row>
    <row r="12" s="2" customFormat="1" customHeight="1" spans="1:14">
      <c r="A12" s="17">
        <v>6</v>
      </c>
      <c r="B12" s="18" t="s">
        <v>131</v>
      </c>
      <c r="C12" s="18" t="s">
        <v>136</v>
      </c>
      <c r="D12" s="17" t="s">
        <v>47</v>
      </c>
      <c r="E12" s="17">
        <v>1</v>
      </c>
      <c r="F12" s="19">
        <v>41791</v>
      </c>
      <c r="G12" s="19"/>
      <c r="H12" s="20"/>
      <c r="I12" s="23"/>
      <c r="J12" s="20">
        <v>1050</v>
      </c>
      <c r="K12" s="33">
        <v>25</v>
      </c>
      <c r="L12" s="23">
        <v>262.5</v>
      </c>
      <c r="M12" s="34" t="str">
        <f t="shared" si="0"/>
        <v/>
      </c>
      <c r="N12" s="18"/>
    </row>
    <row r="13" s="2" customFormat="1" customHeight="1" spans="1:14">
      <c r="A13" s="17">
        <v>7</v>
      </c>
      <c r="B13" s="18" t="s">
        <v>133</v>
      </c>
      <c r="C13" s="18" t="s">
        <v>134</v>
      </c>
      <c r="D13" s="17" t="s">
        <v>47</v>
      </c>
      <c r="E13" s="17">
        <v>1</v>
      </c>
      <c r="F13" s="19">
        <v>42599</v>
      </c>
      <c r="G13" s="19"/>
      <c r="H13" s="20"/>
      <c r="I13" s="23"/>
      <c r="J13" s="20">
        <v>2899</v>
      </c>
      <c r="K13" s="33">
        <v>25</v>
      </c>
      <c r="L13" s="23">
        <v>724.75</v>
      </c>
      <c r="M13" s="34" t="str">
        <f t="shared" si="0"/>
        <v/>
      </c>
      <c r="N13" s="18"/>
    </row>
    <row r="14" s="2" customFormat="1" customHeight="1" spans="1:14">
      <c r="A14" s="17">
        <v>8</v>
      </c>
      <c r="B14" s="18" t="s">
        <v>137</v>
      </c>
      <c r="C14" s="18" t="s">
        <v>138</v>
      </c>
      <c r="D14" s="17" t="s">
        <v>47</v>
      </c>
      <c r="E14" s="17">
        <v>1</v>
      </c>
      <c r="F14" s="19">
        <v>41791</v>
      </c>
      <c r="G14" s="19"/>
      <c r="H14" s="20"/>
      <c r="I14" s="23"/>
      <c r="J14" s="20">
        <v>9900</v>
      </c>
      <c r="K14" s="33">
        <v>30</v>
      </c>
      <c r="L14" s="23">
        <v>2970</v>
      </c>
      <c r="M14" s="34" t="str">
        <f t="shared" si="0"/>
        <v/>
      </c>
      <c r="N14" s="18"/>
    </row>
    <row r="15" s="2" customFormat="1" customHeight="1" spans="1:14">
      <c r="A15" s="17">
        <v>9</v>
      </c>
      <c r="B15" s="18" t="s">
        <v>139</v>
      </c>
      <c r="C15" s="18" t="s">
        <v>140</v>
      </c>
      <c r="D15" s="17" t="s">
        <v>47</v>
      </c>
      <c r="E15" s="17">
        <v>1</v>
      </c>
      <c r="F15" s="19">
        <v>41791</v>
      </c>
      <c r="G15" s="19"/>
      <c r="H15" s="20"/>
      <c r="I15" s="23"/>
      <c r="J15" s="20">
        <v>560</v>
      </c>
      <c r="K15" s="33">
        <v>20</v>
      </c>
      <c r="L15" s="23">
        <v>112</v>
      </c>
      <c r="M15" s="34" t="str">
        <f t="shared" si="0"/>
        <v/>
      </c>
      <c r="N15" s="18"/>
    </row>
    <row r="16" s="2" customFormat="1" customHeight="1" spans="1:14">
      <c r="A16" s="17">
        <v>10</v>
      </c>
      <c r="B16" s="18" t="s">
        <v>133</v>
      </c>
      <c r="C16" s="18" t="s">
        <v>134</v>
      </c>
      <c r="D16" s="17" t="s">
        <v>47</v>
      </c>
      <c r="E16" s="17">
        <v>1</v>
      </c>
      <c r="F16" s="19">
        <v>41688</v>
      </c>
      <c r="G16" s="19"/>
      <c r="H16" s="20"/>
      <c r="I16" s="23"/>
      <c r="J16" s="20">
        <v>2899</v>
      </c>
      <c r="K16" s="33">
        <v>20</v>
      </c>
      <c r="L16" s="23">
        <v>579.8</v>
      </c>
      <c r="M16" s="34" t="str">
        <f t="shared" si="0"/>
        <v/>
      </c>
      <c r="N16" s="18"/>
    </row>
    <row r="17" s="2" customFormat="1" customHeight="1" spans="1:14">
      <c r="A17" s="17">
        <v>11</v>
      </c>
      <c r="B17" s="18" t="s">
        <v>133</v>
      </c>
      <c r="C17" s="18" t="s">
        <v>134</v>
      </c>
      <c r="D17" s="17" t="s">
        <v>47</v>
      </c>
      <c r="E17" s="17">
        <v>1</v>
      </c>
      <c r="F17" s="19">
        <v>42597</v>
      </c>
      <c r="G17" s="19"/>
      <c r="H17" s="20"/>
      <c r="I17" s="23"/>
      <c r="J17" s="20">
        <v>2899</v>
      </c>
      <c r="K17" s="33">
        <v>25</v>
      </c>
      <c r="L17" s="23">
        <v>724.75</v>
      </c>
      <c r="M17" s="34" t="str">
        <f t="shared" si="0"/>
        <v/>
      </c>
      <c r="N17" s="18"/>
    </row>
    <row r="18" s="2" customFormat="1" customHeight="1" spans="1:14">
      <c r="A18" s="17">
        <v>12</v>
      </c>
      <c r="B18" s="18" t="s">
        <v>133</v>
      </c>
      <c r="C18" s="18" t="s">
        <v>134</v>
      </c>
      <c r="D18" s="17" t="s">
        <v>47</v>
      </c>
      <c r="E18" s="17">
        <v>1</v>
      </c>
      <c r="F18" s="19">
        <v>42597</v>
      </c>
      <c r="G18" s="19"/>
      <c r="H18" s="20"/>
      <c r="I18" s="23"/>
      <c r="J18" s="20">
        <v>2899</v>
      </c>
      <c r="K18" s="33">
        <v>25</v>
      </c>
      <c r="L18" s="23">
        <v>724.75</v>
      </c>
      <c r="M18" s="34" t="str">
        <f t="shared" si="0"/>
        <v/>
      </c>
      <c r="N18" s="18"/>
    </row>
    <row r="19" s="2" customFormat="1" customHeight="1" spans="1:14">
      <c r="A19" s="17">
        <v>13</v>
      </c>
      <c r="B19" s="18" t="s">
        <v>141</v>
      </c>
      <c r="C19" s="18"/>
      <c r="D19" s="17" t="s">
        <v>142</v>
      </c>
      <c r="E19" s="17">
        <v>1</v>
      </c>
      <c r="F19" s="19">
        <v>41791</v>
      </c>
      <c r="G19" s="19"/>
      <c r="H19" s="20"/>
      <c r="I19" s="23"/>
      <c r="J19" s="20">
        <v>240</v>
      </c>
      <c r="K19" s="33">
        <v>30</v>
      </c>
      <c r="L19" s="23">
        <v>72</v>
      </c>
      <c r="M19" s="34" t="str">
        <f t="shared" si="0"/>
        <v/>
      </c>
      <c r="N19" s="18"/>
    </row>
    <row r="20" s="2" customFormat="1" customHeight="1" spans="1:14">
      <c r="A20" s="17">
        <v>14</v>
      </c>
      <c r="B20" s="18" t="s">
        <v>143</v>
      </c>
      <c r="C20" s="18" t="s">
        <v>144</v>
      </c>
      <c r="D20" s="17" t="s">
        <v>47</v>
      </c>
      <c r="E20" s="17">
        <v>1</v>
      </c>
      <c r="F20" s="19">
        <v>42370</v>
      </c>
      <c r="G20" s="19"/>
      <c r="H20" s="20"/>
      <c r="I20" s="23"/>
      <c r="J20" s="20">
        <v>6918</v>
      </c>
      <c r="K20" s="33">
        <v>30</v>
      </c>
      <c r="L20" s="23">
        <v>2075.4</v>
      </c>
      <c r="M20" s="34" t="str">
        <f t="shared" si="0"/>
        <v/>
      </c>
      <c r="N20" s="18"/>
    </row>
    <row r="21" s="2" customFormat="1" customHeight="1" spans="1:14">
      <c r="A21" s="17">
        <v>15</v>
      </c>
      <c r="B21" s="18" t="s">
        <v>145</v>
      </c>
      <c r="C21" s="18" t="s">
        <v>146</v>
      </c>
      <c r="D21" s="17" t="s">
        <v>47</v>
      </c>
      <c r="E21" s="17">
        <v>1</v>
      </c>
      <c r="F21" s="19">
        <v>41594</v>
      </c>
      <c r="G21" s="19"/>
      <c r="H21" s="20"/>
      <c r="I21" s="23"/>
      <c r="J21" s="20">
        <v>5299</v>
      </c>
      <c r="K21" s="33">
        <v>30</v>
      </c>
      <c r="L21" s="23">
        <v>1589.7</v>
      </c>
      <c r="M21" s="34" t="str">
        <f t="shared" si="0"/>
        <v/>
      </c>
      <c r="N21" s="18"/>
    </row>
    <row r="22" s="2" customFormat="1" customHeight="1" spans="1:14">
      <c r="A22" s="17">
        <v>16</v>
      </c>
      <c r="B22" s="18" t="s">
        <v>133</v>
      </c>
      <c r="C22" s="18" t="s">
        <v>134</v>
      </c>
      <c r="D22" s="17" t="s">
        <v>47</v>
      </c>
      <c r="E22" s="17">
        <v>1</v>
      </c>
      <c r="F22" s="19">
        <v>42597</v>
      </c>
      <c r="G22" s="19"/>
      <c r="H22" s="20"/>
      <c r="I22" s="23"/>
      <c r="J22" s="20">
        <v>2899</v>
      </c>
      <c r="K22" s="33">
        <v>25</v>
      </c>
      <c r="L22" s="23">
        <v>724.75</v>
      </c>
      <c r="M22" s="34" t="str">
        <f t="shared" si="0"/>
        <v/>
      </c>
      <c r="N22" s="18"/>
    </row>
    <row r="23" s="2" customFormat="1" customHeight="1" spans="1:14">
      <c r="A23" s="17">
        <v>17</v>
      </c>
      <c r="B23" s="18" t="s">
        <v>133</v>
      </c>
      <c r="C23" s="18" t="s">
        <v>134</v>
      </c>
      <c r="D23" s="17" t="s">
        <v>47</v>
      </c>
      <c r="E23" s="17">
        <v>1</v>
      </c>
      <c r="F23" s="19">
        <v>42597</v>
      </c>
      <c r="G23" s="19"/>
      <c r="H23" s="20"/>
      <c r="I23" s="23"/>
      <c r="J23" s="20">
        <v>2899</v>
      </c>
      <c r="K23" s="33">
        <v>25</v>
      </c>
      <c r="L23" s="23">
        <v>724.75</v>
      </c>
      <c r="M23" s="34" t="str">
        <f t="shared" si="0"/>
        <v/>
      </c>
      <c r="N23" s="18"/>
    </row>
    <row r="24" s="2" customFormat="1" customHeight="1" spans="1:14">
      <c r="A24" s="17">
        <v>18</v>
      </c>
      <c r="B24" s="18" t="s">
        <v>133</v>
      </c>
      <c r="C24" s="18" t="s">
        <v>134</v>
      </c>
      <c r="D24" s="17" t="s">
        <v>47</v>
      </c>
      <c r="E24" s="17">
        <v>1</v>
      </c>
      <c r="F24" s="19">
        <v>42597</v>
      </c>
      <c r="G24" s="19"/>
      <c r="H24" s="20"/>
      <c r="I24" s="23"/>
      <c r="J24" s="20">
        <v>2899</v>
      </c>
      <c r="K24" s="33">
        <v>25</v>
      </c>
      <c r="L24" s="23">
        <v>724.75</v>
      </c>
      <c r="M24" s="34" t="str">
        <f t="shared" si="0"/>
        <v/>
      </c>
      <c r="N24" s="18"/>
    </row>
    <row r="25" s="2" customFormat="1" customHeight="1" spans="1:14">
      <c r="A25" s="17">
        <v>19</v>
      </c>
      <c r="B25" s="18" t="s">
        <v>145</v>
      </c>
      <c r="C25" s="18" t="s">
        <v>147</v>
      </c>
      <c r="D25" s="17" t="s">
        <v>47</v>
      </c>
      <c r="E25" s="17">
        <v>1</v>
      </c>
      <c r="F25" s="19">
        <v>41764</v>
      </c>
      <c r="G25" s="19"/>
      <c r="H25" s="20"/>
      <c r="I25" s="23"/>
      <c r="J25" s="20">
        <v>4850</v>
      </c>
      <c r="K25" s="33">
        <v>30</v>
      </c>
      <c r="L25" s="23">
        <v>1455</v>
      </c>
      <c r="M25" s="34" t="str">
        <f t="shared" si="0"/>
        <v/>
      </c>
      <c r="N25" s="18"/>
    </row>
    <row r="26" s="2" customFormat="1" customHeight="1" spans="1:14">
      <c r="A26" s="17">
        <v>20</v>
      </c>
      <c r="B26" s="18" t="s">
        <v>128</v>
      </c>
      <c r="C26" s="18" t="s">
        <v>135</v>
      </c>
      <c r="D26" s="17" t="s">
        <v>47</v>
      </c>
      <c r="E26" s="17">
        <v>1</v>
      </c>
      <c r="F26" s="19">
        <v>40787</v>
      </c>
      <c r="G26" s="19"/>
      <c r="H26" s="20"/>
      <c r="I26" s="23"/>
      <c r="J26" s="20">
        <v>109</v>
      </c>
      <c r="K26" s="33">
        <v>10</v>
      </c>
      <c r="L26" s="23">
        <v>10.9</v>
      </c>
      <c r="M26" s="34" t="str">
        <f t="shared" si="0"/>
        <v/>
      </c>
      <c r="N26" s="18"/>
    </row>
    <row r="27" s="2" customFormat="1" customHeight="1" spans="1:14">
      <c r="A27" s="17">
        <v>21</v>
      </c>
      <c r="B27" s="18" t="s">
        <v>148</v>
      </c>
      <c r="C27" s="18" t="s">
        <v>149</v>
      </c>
      <c r="D27" s="17" t="s">
        <v>150</v>
      </c>
      <c r="E27" s="17">
        <v>1</v>
      </c>
      <c r="F27" s="19">
        <v>42461</v>
      </c>
      <c r="G27" s="19"/>
      <c r="H27" s="20"/>
      <c r="I27" s="23"/>
      <c r="J27" s="20">
        <v>2900</v>
      </c>
      <c r="K27" s="33">
        <v>30</v>
      </c>
      <c r="L27" s="23">
        <v>870</v>
      </c>
      <c r="M27" s="34" t="str">
        <f t="shared" si="0"/>
        <v/>
      </c>
      <c r="N27" s="18"/>
    </row>
    <row r="28" s="2" customFormat="1" customHeight="1" spans="1:14">
      <c r="A28" s="17">
        <v>22</v>
      </c>
      <c r="B28" s="18" t="s">
        <v>145</v>
      </c>
      <c r="C28" s="18" t="s">
        <v>147</v>
      </c>
      <c r="D28" s="17" t="s">
        <v>47</v>
      </c>
      <c r="E28" s="17">
        <v>1</v>
      </c>
      <c r="F28" s="19">
        <v>41807</v>
      </c>
      <c r="G28" s="19"/>
      <c r="H28" s="20"/>
      <c r="I28" s="23"/>
      <c r="J28" s="20">
        <v>4850</v>
      </c>
      <c r="K28" s="33">
        <v>20</v>
      </c>
      <c r="L28" s="23">
        <v>970</v>
      </c>
      <c r="M28" s="34" t="str">
        <f t="shared" si="0"/>
        <v/>
      </c>
      <c r="N28" s="18"/>
    </row>
    <row r="29" s="2" customFormat="1" customHeight="1" spans="1:14">
      <c r="A29" s="17">
        <v>23</v>
      </c>
      <c r="B29" s="18" t="s">
        <v>133</v>
      </c>
      <c r="C29" s="18" t="s">
        <v>134</v>
      </c>
      <c r="D29" s="17" t="s">
        <v>47</v>
      </c>
      <c r="E29" s="17">
        <v>1</v>
      </c>
      <c r="F29" s="19">
        <v>41730</v>
      </c>
      <c r="G29" s="19"/>
      <c r="H29" s="20"/>
      <c r="I29" s="23"/>
      <c r="J29" s="20">
        <v>2899</v>
      </c>
      <c r="K29" s="33">
        <v>20</v>
      </c>
      <c r="L29" s="23">
        <v>579.8</v>
      </c>
      <c r="M29" s="34" t="str">
        <f t="shared" si="0"/>
        <v/>
      </c>
      <c r="N29" s="18"/>
    </row>
    <row r="30" s="2" customFormat="1" customHeight="1" spans="1:14">
      <c r="A30" s="17">
        <v>24</v>
      </c>
      <c r="B30" s="18" t="s">
        <v>133</v>
      </c>
      <c r="C30" s="18" t="s">
        <v>134</v>
      </c>
      <c r="D30" s="17" t="s">
        <v>47</v>
      </c>
      <c r="E30" s="17">
        <v>1</v>
      </c>
      <c r="F30" s="19">
        <v>41733</v>
      </c>
      <c r="G30" s="19"/>
      <c r="H30" s="20"/>
      <c r="I30" s="23"/>
      <c r="J30" s="20">
        <v>2899</v>
      </c>
      <c r="K30" s="33">
        <v>20</v>
      </c>
      <c r="L30" s="23">
        <v>579.8</v>
      </c>
      <c r="M30" s="34" t="str">
        <f t="shared" si="0"/>
        <v/>
      </c>
      <c r="N30" s="18"/>
    </row>
    <row r="31" s="2" customFormat="1" customHeight="1" spans="1:14">
      <c r="A31" s="17">
        <v>25</v>
      </c>
      <c r="B31" s="18" t="s">
        <v>133</v>
      </c>
      <c r="C31" s="18" t="s">
        <v>134</v>
      </c>
      <c r="D31" s="17" t="s">
        <v>47</v>
      </c>
      <c r="E31" s="17">
        <v>1</v>
      </c>
      <c r="F31" s="19">
        <v>41719</v>
      </c>
      <c r="G31" s="19"/>
      <c r="H31" s="20"/>
      <c r="I31" s="23"/>
      <c r="J31" s="20">
        <v>2899</v>
      </c>
      <c r="K31" s="33">
        <v>20</v>
      </c>
      <c r="L31" s="23">
        <v>579.8</v>
      </c>
      <c r="M31" s="34"/>
      <c r="N31" s="18"/>
    </row>
    <row r="32" s="2" customFormat="1" customHeight="1" spans="1:14">
      <c r="A32" s="17">
        <v>26</v>
      </c>
      <c r="B32" s="18" t="s">
        <v>145</v>
      </c>
      <c r="C32" s="18" t="s">
        <v>146</v>
      </c>
      <c r="D32" s="17" t="s">
        <v>47</v>
      </c>
      <c r="E32" s="17">
        <v>1</v>
      </c>
      <c r="F32" s="19">
        <v>41656</v>
      </c>
      <c r="G32" s="19"/>
      <c r="H32" s="20"/>
      <c r="I32" s="23"/>
      <c r="J32" s="20">
        <v>5299</v>
      </c>
      <c r="K32" s="33">
        <v>20</v>
      </c>
      <c r="L32" s="23">
        <v>1059.8</v>
      </c>
      <c r="M32" s="34"/>
      <c r="N32" s="18"/>
    </row>
    <row r="33" s="2" customFormat="1" customHeight="1" spans="1:14">
      <c r="A33" s="17">
        <v>27</v>
      </c>
      <c r="B33" s="18" t="s">
        <v>133</v>
      </c>
      <c r="C33" s="18" t="s">
        <v>134</v>
      </c>
      <c r="D33" s="17" t="s">
        <v>47</v>
      </c>
      <c r="E33" s="17">
        <v>1</v>
      </c>
      <c r="F33" s="19">
        <v>41728</v>
      </c>
      <c r="G33" s="19"/>
      <c r="H33" s="20"/>
      <c r="I33" s="23"/>
      <c r="J33" s="20">
        <v>2899</v>
      </c>
      <c r="K33" s="33">
        <v>20</v>
      </c>
      <c r="L33" s="23">
        <v>579.8</v>
      </c>
      <c r="M33" s="34"/>
      <c r="N33" s="18"/>
    </row>
    <row r="34" s="2" customFormat="1" customHeight="1" spans="1:14">
      <c r="A34" s="17">
        <v>28</v>
      </c>
      <c r="B34" s="18" t="s">
        <v>151</v>
      </c>
      <c r="C34" s="18" t="s">
        <v>152</v>
      </c>
      <c r="D34" s="17" t="s">
        <v>47</v>
      </c>
      <c r="E34" s="17">
        <v>1</v>
      </c>
      <c r="F34" s="19">
        <v>41791</v>
      </c>
      <c r="G34" s="19"/>
      <c r="H34" s="20"/>
      <c r="I34" s="23"/>
      <c r="J34" s="20">
        <v>2100</v>
      </c>
      <c r="K34" s="33">
        <v>15</v>
      </c>
      <c r="L34" s="23">
        <v>315</v>
      </c>
      <c r="M34" s="34"/>
      <c r="N34" s="18"/>
    </row>
    <row r="35" s="2" customFormat="1" customHeight="1" spans="1:14">
      <c r="A35" s="17">
        <v>29</v>
      </c>
      <c r="B35" s="18" t="s">
        <v>153</v>
      </c>
      <c r="C35" s="18" t="s">
        <v>154</v>
      </c>
      <c r="D35" s="17" t="s">
        <v>47</v>
      </c>
      <c r="E35" s="17">
        <v>1</v>
      </c>
      <c r="F35" s="19">
        <v>41791</v>
      </c>
      <c r="G35" s="19"/>
      <c r="H35" s="20"/>
      <c r="I35" s="23"/>
      <c r="J35" s="20">
        <v>1199</v>
      </c>
      <c r="K35" s="33">
        <v>15</v>
      </c>
      <c r="L35" s="23">
        <v>179.85</v>
      </c>
      <c r="M35" s="34"/>
      <c r="N35" s="18"/>
    </row>
    <row r="36" s="2" customFormat="1" customHeight="1" spans="1:14">
      <c r="A36" s="17">
        <v>30</v>
      </c>
      <c r="B36" s="18" t="s">
        <v>155</v>
      </c>
      <c r="C36" s="18" t="s">
        <v>156</v>
      </c>
      <c r="D36" s="17" t="s">
        <v>47</v>
      </c>
      <c r="E36" s="17">
        <v>1</v>
      </c>
      <c r="F36" s="19">
        <v>41974</v>
      </c>
      <c r="G36" s="19"/>
      <c r="H36" s="20"/>
      <c r="I36" s="23"/>
      <c r="J36" s="20">
        <v>950</v>
      </c>
      <c r="K36" s="33">
        <v>10</v>
      </c>
      <c r="L36" s="23">
        <v>95</v>
      </c>
      <c r="M36" s="34"/>
      <c r="N36" s="18"/>
    </row>
    <row r="37" s="2" customFormat="1" customHeight="1" spans="1:14">
      <c r="A37" s="17">
        <v>31</v>
      </c>
      <c r="B37" s="18" t="s">
        <v>157</v>
      </c>
      <c r="C37" s="18" t="s">
        <v>158</v>
      </c>
      <c r="D37" s="17" t="s">
        <v>150</v>
      </c>
      <c r="E37" s="17">
        <v>1</v>
      </c>
      <c r="F37" s="19">
        <v>41791</v>
      </c>
      <c r="G37" s="19"/>
      <c r="H37" s="20"/>
      <c r="I37" s="23"/>
      <c r="J37" s="20">
        <v>3200</v>
      </c>
      <c r="K37" s="33">
        <v>15</v>
      </c>
      <c r="L37" s="23">
        <v>480</v>
      </c>
      <c r="M37" s="34"/>
      <c r="N37" s="18" t="s">
        <v>159</v>
      </c>
    </row>
    <row r="38" s="2" customFormat="1" customHeight="1" spans="1:14">
      <c r="A38" s="17">
        <v>32</v>
      </c>
      <c r="B38" s="18" t="s">
        <v>133</v>
      </c>
      <c r="C38" s="18" t="s">
        <v>160</v>
      </c>
      <c r="D38" s="17" t="s">
        <v>47</v>
      </c>
      <c r="E38" s="17">
        <v>1</v>
      </c>
      <c r="F38" s="19">
        <v>41791</v>
      </c>
      <c r="G38" s="19"/>
      <c r="H38" s="20"/>
      <c r="I38" s="23"/>
      <c r="J38" s="20">
        <v>2099</v>
      </c>
      <c r="K38" s="33">
        <v>20</v>
      </c>
      <c r="L38" s="23">
        <v>419.8</v>
      </c>
      <c r="M38" s="34"/>
      <c r="N38" s="18"/>
    </row>
    <row r="39" s="2" customFormat="1" customHeight="1" spans="1:14">
      <c r="A39" s="17">
        <v>33</v>
      </c>
      <c r="B39" s="18" t="s">
        <v>161</v>
      </c>
      <c r="C39" s="18" t="s">
        <v>162</v>
      </c>
      <c r="D39" s="17" t="s">
        <v>47</v>
      </c>
      <c r="E39" s="17">
        <v>1</v>
      </c>
      <c r="F39" s="19">
        <v>41791</v>
      </c>
      <c r="G39" s="19"/>
      <c r="H39" s="20"/>
      <c r="I39" s="23"/>
      <c r="J39" s="20">
        <v>200</v>
      </c>
      <c r="K39" s="33">
        <v>20</v>
      </c>
      <c r="L39" s="23">
        <v>40</v>
      </c>
      <c r="M39" s="34"/>
      <c r="N39" s="18"/>
    </row>
    <row r="40" s="2" customFormat="1" customHeight="1" spans="1:14">
      <c r="A40" s="17">
        <v>34</v>
      </c>
      <c r="B40" s="18" t="s">
        <v>163</v>
      </c>
      <c r="C40" s="18"/>
      <c r="D40" s="17" t="s">
        <v>47</v>
      </c>
      <c r="E40" s="17">
        <v>1</v>
      </c>
      <c r="F40" s="19">
        <v>41791</v>
      </c>
      <c r="G40" s="19"/>
      <c r="H40" s="20"/>
      <c r="I40" s="23"/>
      <c r="J40" s="20">
        <v>2150</v>
      </c>
      <c r="K40" s="33">
        <v>20</v>
      </c>
      <c r="L40" s="23">
        <v>430</v>
      </c>
      <c r="M40" s="34"/>
      <c r="N40" s="18"/>
    </row>
    <row r="41" s="2" customFormat="1" customHeight="1" spans="1:14">
      <c r="A41" s="17">
        <v>35</v>
      </c>
      <c r="B41" s="18" t="s">
        <v>111</v>
      </c>
      <c r="C41" s="18" t="s">
        <v>164</v>
      </c>
      <c r="D41" s="17" t="s">
        <v>35</v>
      </c>
      <c r="E41" s="17">
        <v>1</v>
      </c>
      <c r="F41" s="19">
        <v>41791</v>
      </c>
      <c r="G41" s="19"/>
      <c r="H41" s="20"/>
      <c r="I41" s="23"/>
      <c r="J41" s="20">
        <v>450</v>
      </c>
      <c r="K41" s="33">
        <v>10</v>
      </c>
      <c r="L41" s="23">
        <v>45</v>
      </c>
      <c r="M41" s="34"/>
      <c r="N41" s="18" t="s">
        <v>113</v>
      </c>
    </row>
    <row r="42" s="2" customFormat="1" customHeight="1" spans="1:14">
      <c r="A42" s="17">
        <v>36</v>
      </c>
      <c r="B42" s="18" t="s">
        <v>133</v>
      </c>
      <c r="C42" s="18" t="s">
        <v>160</v>
      </c>
      <c r="D42" s="17" t="s">
        <v>47</v>
      </c>
      <c r="E42" s="17">
        <v>1</v>
      </c>
      <c r="F42" s="19">
        <v>41818</v>
      </c>
      <c r="G42" s="19"/>
      <c r="H42" s="20"/>
      <c r="I42" s="23"/>
      <c r="J42" s="20">
        <v>2099</v>
      </c>
      <c r="K42" s="33">
        <v>20</v>
      </c>
      <c r="L42" s="23">
        <v>419.8</v>
      </c>
      <c r="M42" s="34"/>
      <c r="N42" s="18"/>
    </row>
    <row r="43" s="2" customFormat="1" customHeight="1" spans="1:14">
      <c r="A43" s="17">
        <v>37</v>
      </c>
      <c r="B43" s="18" t="s">
        <v>165</v>
      </c>
      <c r="C43" s="18" t="s">
        <v>166</v>
      </c>
      <c r="D43" s="17" t="s">
        <v>47</v>
      </c>
      <c r="E43" s="17">
        <v>4</v>
      </c>
      <c r="F43" s="19">
        <v>42614</v>
      </c>
      <c r="G43" s="19"/>
      <c r="H43" s="20"/>
      <c r="I43" s="23"/>
      <c r="J43" s="20">
        <v>746000</v>
      </c>
      <c r="K43" s="33">
        <v>25</v>
      </c>
      <c r="L43" s="23">
        <v>186500</v>
      </c>
      <c r="M43" s="34"/>
      <c r="N43" s="18"/>
    </row>
    <row r="44" s="2" customFormat="1" customHeight="1" spans="1:14">
      <c r="A44" s="17">
        <v>38</v>
      </c>
      <c r="B44" s="18" t="s">
        <v>167</v>
      </c>
      <c r="C44" s="18" t="s">
        <v>168</v>
      </c>
      <c r="D44" s="17" t="s">
        <v>47</v>
      </c>
      <c r="E44" s="17">
        <v>1</v>
      </c>
      <c r="F44" s="19">
        <v>42095</v>
      </c>
      <c r="G44" s="19"/>
      <c r="H44" s="20"/>
      <c r="I44" s="23"/>
      <c r="J44" s="20">
        <v>26000</v>
      </c>
      <c r="K44" s="33">
        <v>50</v>
      </c>
      <c r="L44" s="23">
        <v>13000</v>
      </c>
      <c r="M44" s="34"/>
      <c r="N44" s="18" t="s">
        <v>169</v>
      </c>
    </row>
    <row r="45" s="2" customFormat="1" customHeight="1" spans="1:14">
      <c r="A45" s="17">
        <v>39</v>
      </c>
      <c r="B45" s="18" t="s">
        <v>170</v>
      </c>
      <c r="C45" s="18" t="s">
        <v>171</v>
      </c>
      <c r="D45" s="17" t="s">
        <v>47</v>
      </c>
      <c r="E45" s="17">
        <v>1</v>
      </c>
      <c r="F45" s="19">
        <v>42430</v>
      </c>
      <c r="G45" s="19"/>
      <c r="H45" s="20"/>
      <c r="I45" s="23"/>
      <c r="J45" s="20">
        <v>8600</v>
      </c>
      <c r="K45" s="33">
        <v>50</v>
      </c>
      <c r="L45" s="23">
        <v>4300</v>
      </c>
      <c r="M45" s="34"/>
      <c r="N45" s="18"/>
    </row>
    <row r="46" s="2" customFormat="1" customHeight="1" spans="1:14">
      <c r="A46" s="17">
        <v>40</v>
      </c>
      <c r="B46" s="18" t="s">
        <v>172</v>
      </c>
      <c r="C46" s="18" t="s">
        <v>173</v>
      </c>
      <c r="D46" s="17" t="s">
        <v>47</v>
      </c>
      <c r="E46" s="17">
        <v>292</v>
      </c>
      <c r="F46" s="19">
        <v>41791</v>
      </c>
      <c r="G46" s="19"/>
      <c r="H46" s="20"/>
      <c r="I46" s="23"/>
      <c r="J46" s="20">
        <v>934400</v>
      </c>
      <c r="K46" s="33">
        <v>50</v>
      </c>
      <c r="L46" s="23">
        <v>467200</v>
      </c>
      <c r="M46" s="34" t="str">
        <f>IF(OR(I46=0,I46=""),"",ROUND((L46-I46)/I46*100,2))</f>
        <v/>
      </c>
      <c r="N46" s="18" t="s">
        <v>174</v>
      </c>
    </row>
    <row r="47" s="2" customFormat="1" customHeight="1" spans="1:13">
      <c r="A47" s="10" t="s">
        <v>122</v>
      </c>
      <c r="B47" s="14"/>
      <c r="C47" s="21"/>
      <c r="D47" s="19"/>
      <c r="E47" s="22"/>
      <c r="F47" s="23"/>
      <c r="G47" s="23"/>
      <c r="H47" s="23">
        <f>SUM(H7:H46)</f>
        <v>0</v>
      </c>
      <c r="I47" s="23">
        <f>SUM(I7:I46)</f>
        <v>0</v>
      </c>
      <c r="J47" s="23">
        <f>SUM(J7:J46)</f>
        <v>1807193</v>
      </c>
      <c r="K47" s="23"/>
      <c r="L47" s="23">
        <f>SUM(L7:L46)</f>
        <v>692917.7</v>
      </c>
      <c r="M47" s="34" t="str">
        <f>IF(OR(I47=0,I47=""),"",ROUND((L47-I47)/I47*100,2))</f>
        <v/>
      </c>
    </row>
    <row r="48" s="2" customFormat="1" customHeight="1" spans="1:14">
      <c r="A48" s="24" t="s">
        <v>123</v>
      </c>
      <c r="B48" s="24"/>
      <c r="C48" s="23"/>
      <c r="D48" s="23"/>
      <c r="E48" s="23"/>
      <c r="F48" s="23"/>
      <c r="G48" s="23"/>
      <c r="H48" s="23"/>
      <c r="I48" s="25"/>
      <c r="J48" s="25"/>
      <c r="K48" s="25"/>
      <c r="L48" s="25"/>
      <c r="M48" s="34" t="str">
        <f>IF(OR(I48=0,I48=""),"",ROUND((L48-I48)/I48*100,2))</f>
        <v/>
      </c>
      <c r="N48" s="35"/>
    </row>
    <row r="49" s="2" customFormat="1" customHeight="1" spans="1:14">
      <c r="A49" s="17" t="s">
        <v>124</v>
      </c>
      <c r="B49" s="17"/>
      <c r="C49" s="21"/>
      <c r="D49" s="19"/>
      <c r="E49" s="25"/>
      <c r="F49" s="23"/>
      <c r="G49" s="23"/>
      <c r="H49" s="23"/>
      <c r="I49" s="23">
        <f t="shared" ref="I49:L49" si="1">I47-I48</f>
        <v>0</v>
      </c>
      <c r="J49" s="23">
        <f t="shared" si="1"/>
        <v>1807193</v>
      </c>
      <c r="K49" s="23"/>
      <c r="L49" s="23">
        <f t="shared" si="1"/>
        <v>692917.7</v>
      </c>
      <c r="M49" s="34" t="str">
        <f>IF(OR(I49=0,I49=""),"",ROUND((L49-I49)/I49*100,2))</f>
        <v/>
      </c>
      <c r="N49" s="36"/>
    </row>
    <row r="50" s="2" customFormat="1" customHeight="1" spans="1:14">
      <c r="A50" s="26" t="str">
        <f>[1]基础信息!A4</f>
        <v>被评估单位（或者产权持有单位）填表人：</v>
      </c>
      <c r="B50" s="26"/>
      <c r="C50" s="26"/>
      <c r="H50" s="27" t="str">
        <f>[1]基础信息!A3</f>
        <v>评估人员：朱新为  孙媛媛</v>
      </c>
      <c r="I50" s="37"/>
      <c r="J50" s="37"/>
      <c r="K50" s="37"/>
      <c r="L50" s="37"/>
      <c r="M50" s="37"/>
      <c r="N50" s="37"/>
    </row>
    <row r="51" s="2" customFormat="1" customHeight="1" spans="1:3">
      <c r="A51" s="28" t="str">
        <f>家具!A92</f>
        <v>填表日期：2021年10月10日</v>
      </c>
      <c r="B51" s="29"/>
      <c r="C51" s="29"/>
    </row>
  </sheetData>
  <mergeCells count="19">
    <mergeCell ref="A1:N1"/>
    <mergeCell ref="A2:N2"/>
    <mergeCell ref="A4:G4"/>
    <mergeCell ref="H5:I5"/>
    <mergeCell ref="J5:L5"/>
    <mergeCell ref="A47:B47"/>
    <mergeCell ref="A48:B48"/>
    <mergeCell ref="A49:B49"/>
    <mergeCell ref="A50:C50"/>
    <mergeCell ref="H50:N50"/>
    <mergeCell ref="A5:A6"/>
    <mergeCell ref="B5:B6"/>
    <mergeCell ref="C5:C6"/>
    <mergeCell ref="D5:D6"/>
    <mergeCell ref="E5:E6"/>
    <mergeCell ref="F5:F6"/>
    <mergeCell ref="G5:G6"/>
    <mergeCell ref="M5:M6"/>
    <mergeCell ref="N5:N6"/>
  </mergeCells>
  <pageMargins left="0.751388888888889" right="0.751388888888889" top="1" bottom="1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固定资产汇总</vt:lpstr>
      <vt:lpstr>家具</vt:lpstr>
      <vt:lpstr>电子设备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2021-10-18T08:04:00Z</dcterms:created>
  <dcterms:modified xsi:type="dcterms:W3CDTF">2021-10-18T09:16:56Z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A06E5A2BD56141B7AD20D519BD2D369A</vt:lpwstr>
  </property>
  <property fmtid="{D5CDD505-2E9C-101B-9397-08002B2CF9AE}" pid="3" name="KSOProductBuildVer">
    <vt:lpwstr>2052-11.1.0.10700</vt:lpwstr>
  </property>
</Properties>
</file>