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omments18.xml" ContentType="application/vnd.openxmlformats-officedocument.spreadsheetml.comments+xml"/>
  <Override PartName="/xl/comments19.xml" ContentType="application/vnd.openxmlformats-officedocument.spreadsheetml.comments+xml"/>
  <Override PartName="/xl/comments2.xml" ContentType="application/vnd.openxmlformats-officedocument.spreadsheetml.comments+xml"/>
  <Override PartName="/xl/comments20.xml" ContentType="application/vnd.openxmlformats-officedocument.spreadsheetml.comments+xml"/>
  <Override PartName="/xl/comments21.xml" ContentType="application/vnd.openxmlformats-officedocument.spreadsheetml.comments+xml"/>
  <Override PartName="/xl/comments22.xml" ContentType="application/vnd.openxmlformats-officedocument.spreadsheetml.comments+xml"/>
  <Override PartName="/xl/comments23.xml" ContentType="application/vnd.openxmlformats-officedocument.spreadsheetml.comments+xml"/>
  <Override PartName="/xl/comments24.xml" ContentType="application/vnd.openxmlformats-officedocument.spreadsheetml.comments+xml"/>
  <Override PartName="/xl/comments25.xml" ContentType="application/vnd.openxmlformats-officedocument.spreadsheetml.comments+xml"/>
  <Override PartName="/xl/comments26.xml" ContentType="application/vnd.openxmlformats-officedocument.spreadsheetml.comments+xml"/>
  <Override PartName="/xl/comments27.xml" ContentType="application/vnd.openxmlformats-officedocument.spreadsheetml.comments+xml"/>
  <Override PartName="/xl/comments28.xml" ContentType="application/vnd.openxmlformats-officedocument.spreadsheetml.comments+xml"/>
  <Override PartName="/xl/comments29.xml" ContentType="application/vnd.openxmlformats-officedocument.spreadsheetml.comments+xml"/>
  <Override PartName="/xl/comments3.xml" ContentType="application/vnd.openxmlformats-officedocument.spreadsheetml.comments+xml"/>
  <Override PartName="/xl/comments30.xml" ContentType="application/vnd.openxmlformats-officedocument.spreadsheetml.comments+xml"/>
  <Override PartName="/xl/comments31.xml" ContentType="application/vnd.openxmlformats-officedocument.spreadsheetml.comments+xml"/>
  <Override PartName="/xl/comments32.xml" ContentType="application/vnd.openxmlformats-officedocument.spreadsheetml.comments+xml"/>
  <Override PartName="/xl/comments33.xml" ContentType="application/vnd.openxmlformats-officedocument.spreadsheetml.comments+xml"/>
  <Override PartName="/xl/comments34.xml" ContentType="application/vnd.openxmlformats-officedocument.spreadsheetml.comments+xml"/>
  <Override PartName="/xl/comments35.xml" ContentType="application/vnd.openxmlformats-officedocument.spreadsheetml.comments+xml"/>
  <Override PartName="/xl/comments36.xml" ContentType="application/vnd.openxmlformats-officedocument.spreadsheetml.comments+xml"/>
  <Override PartName="/xl/comments37.xml" ContentType="application/vnd.openxmlformats-officedocument.spreadsheetml.comments+xml"/>
  <Override PartName="/xl/comments38.xml" ContentType="application/vnd.openxmlformats-officedocument.spreadsheetml.comments+xml"/>
  <Override PartName="/xl/comments39.xml" ContentType="application/vnd.openxmlformats-officedocument.spreadsheetml.comments+xml"/>
  <Override PartName="/xl/comments4.xml" ContentType="application/vnd.openxmlformats-officedocument.spreadsheetml.comments+xml"/>
  <Override PartName="/xl/comments40.xml" ContentType="application/vnd.openxmlformats-officedocument.spreadsheetml.comments+xml"/>
  <Override PartName="/xl/comments41.xml" ContentType="application/vnd.openxmlformats-officedocument.spreadsheetml.comments+xml"/>
  <Override PartName="/xl/comments42.xml" ContentType="application/vnd.openxmlformats-officedocument.spreadsheetml.comments+xml"/>
  <Override PartName="/xl/comments43.xml" ContentType="application/vnd.openxmlformats-officedocument.spreadsheetml.comments+xml"/>
  <Override PartName="/xl/comments44.xml" ContentType="application/vnd.openxmlformats-officedocument.spreadsheetml.comments+xml"/>
  <Override PartName="/xl/comments45.xml" ContentType="application/vnd.openxmlformats-officedocument.spreadsheetml.comments+xml"/>
  <Override PartName="/xl/comments46.xml" ContentType="application/vnd.openxmlformats-officedocument.spreadsheetml.comments+xml"/>
  <Override PartName="/xl/comments47.xml" ContentType="application/vnd.openxmlformats-officedocument.spreadsheetml.comments+xml"/>
  <Override PartName="/xl/comments48.xml" ContentType="application/vnd.openxmlformats-officedocument.spreadsheetml.comments+xml"/>
  <Override PartName="/xl/comments49.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0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14" windowHeight="8725" tabRatio="870" firstSheet="26" activeTab="69"/>
  </bookViews>
  <sheets>
    <sheet name="MZRPLR" sheetId="77" state="hidden" r:id="rId1"/>
    <sheet name="评估人员" sheetId="150" state="hidden" r:id="rId2"/>
    <sheet name="基本情况" sheetId="108" state="hidden" r:id="rId3"/>
    <sheet name="填表说明" sheetId="153" state="hidden" r:id="rId4"/>
    <sheet name="封面" sheetId="149" state="hidden" r:id="rId5"/>
    <sheet name="索引目录" sheetId="148" state="hidden" r:id="rId6"/>
    <sheet name="目录" sheetId="154" state="hidden" r:id="rId7"/>
    <sheet name="资产负债表" sheetId="109" state="hidden" r:id="rId8"/>
    <sheet name="审定数" sheetId="137" state="hidden" r:id="rId9"/>
    <sheet name="1-汇总表" sheetId="1" state="hidden" r:id="rId10"/>
    <sheet name="2-分类汇总" sheetId="151" state="hidden" r:id="rId11"/>
    <sheet name="3-流动汇总" sheetId="3" state="hidden" r:id="rId12"/>
    <sheet name="3-1货币汇总表" sheetId="141" state="hidden" r:id="rId13"/>
    <sheet name="3-1-1现金" sheetId="4" state="hidden" r:id="rId14"/>
    <sheet name="3-1-2银行存款" sheetId="5" state="hidden" r:id="rId15"/>
    <sheet name="3-1-3其他货币资金" sheetId="6" state="hidden" r:id="rId16"/>
    <sheet name="3-2交易性金融资产汇总" sheetId="7" state="hidden" r:id="rId17"/>
    <sheet name="3-2-1交易性-股票" sheetId="8" state="hidden" r:id="rId18"/>
    <sheet name="3-2-2交易性-债券" sheetId="9" state="hidden" r:id="rId19"/>
    <sheet name="3-2-3交易性-基金" sheetId="121" state="hidden" r:id="rId20"/>
    <sheet name="3-3应收票据" sheetId="98" state="hidden" r:id="rId21"/>
    <sheet name="3-4应收账款" sheetId="11" state="hidden" r:id="rId22"/>
    <sheet name="3-5预付账款" sheetId="14" state="hidden" r:id="rId23"/>
    <sheet name="3-6应收利息" sheetId="13" state="hidden" r:id="rId24"/>
    <sheet name="3-7应收股利" sheetId="12" state="hidden" r:id="rId25"/>
    <sheet name="3-8其他应收款" sheetId="16" state="hidden" r:id="rId26"/>
    <sheet name="汇总表-万元表" sheetId="158" r:id="rId27"/>
    <sheet name="汇总表" sheetId="157" r:id="rId28"/>
    <sheet name="3-9存货汇总" sheetId="17" state="hidden" r:id="rId29"/>
    <sheet name="3-9-1材料采购（在途物资）" sheetId="19" state="hidden" r:id="rId30"/>
    <sheet name="3-9-2备品备件" sheetId="18" state="hidden" r:id="rId31"/>
    <sheet name="3-9-3在库周转材料" sheetId="20" state="hidden" r:id="rId32"/>
    <sheet name="3-9-4委托加工物资" sheetId="100" state="hidden" r:id="rId33"/>
    <sheet name="3-9-5产成品（库存商品）" sheetId="23" state="hidden" r:id="rId34"/>
    <sheet name="3-9-6在产品（自制半成品）" sheetId="99" state="hidden" r:id="rId35"/>
    <sheet name="3-9-7发出商品" sheetId="116" state="hidden" r:id="rId36"/>
    <sheet name="3-9-8在用周转材料" sheetId="26" state="hidden" r:id="rId37"/>
    <sheet name="3-10一年到期非流动资产" sheetId="31" state="hidden" r:id="rId38"/>
    <sheet name="3-11其他流动资产" sheetId="32" state="hidden" r:id="rId39"/>
    <sheet name="4-非流动资产汇总" sheetId="140" state="hidden" r:id="rId40"/>
    <sheet name="4-1可供出售金融资产汇总" sheetId="33" state="hidden" r:id="rId41"/>
    <sheet name="4-1-1可出售-股票" sheetId="34" state="hidden" r:id="rId42"/>
    <sheet name="4-1-2可出售-债券" sheetId="35" state="hidden" r:id="rId43"/>
    <sheet name="4-1-3可出售-其他" sheetId="123" state="hidden" r:id="rId44"/>
    <sheet name="4-2持有到期投资" sheetId="124" state="hidden" r:id="rId45"/>
    <sheet name="4-3长期应收" sheetId="127" state="hidden" r:id="rId46"/>
    <sheet name="4-4股权投资" sheetId="36" state="hidden" r:id="rId47"/>
    <sheet name="4-5投资性房地产汇总" sheetId="126" state="hidden" r:id="rId48"/>
    <sheet name="4-5-1投资性房地产" sheetId="146" state="hidden" r:id="rId49"/>
    <sheet name="4-5-2投资性房地产" sheetId="145" state="hidden" r:id="rId50"/>
    <sheet name="4-5-3投资性房地产" sheetId="144" state="hidden" r:id="rId51"/>
    <sheet name="4-5-4投资性房地产" sheetId="143" state="hidden" r:id="rId52"/>
    <sheet name="4-6固定资产汇总" sheetId="152" state="hidden" r:id="rId53"/>
    <sheet name="4-6-1房屋建筑物" sheetId="38" state="hidden" r:id="rId54"/>
    <sheet name="4-6-2构筑物" sheetId="39" state="hidden" r:id="rId55"/>
    <sheet name="4-6-3管道沟槽" sheetId="40" state="hidden" r:id="rId56"/>
    <sheet name="4-6-4机器设备" sheetId="41" state="hidden" r:id="rId57"/>
    <sheet name="4-6-5车辆" sheetId="42" state="hidden" r:id="rId58"/>
    <sheet name="4-6-6电子、办公设备" sheetId="43" state="hidden" r:id="rId59"/>
    <sheet name="4-6-7土地" sheetId="120" state="hidden" r:id="rId60"/>
    <sheet name="4-7在建工程汇总" sheetId="128" state="hidden" r:id="rId61"/>
    <sheet name="4-7-1在建（土建）" sheetId="45" state="hidden" r:id="rId62"/>
    <sheet name="4-7-2在建（设备）" sheetId="46" state="hidden" r:id="rId63"/>
    <sheet name="4-8工程物资" sheetId="44" state="hidden" r:id="rId64"/>
    <sheet name="4-9固定资产清理" sheetId="47" state="hidden" r:id="rId65"/>
    <sheet name="4-10生产性生物资产" sheetId="129" state="hidden" r:id="rId66"/>
    <sheet name="4-11油气资产" sheetId="130" state="hidden" r:id="rId67"/>
    <sheet name="4-12无形资产汇总" sheetId="131" r:id="rId68"/>
    <sheet name="4-12-1无形-土地" sheetId="49" state="hidden" r:id="rId69"/>
    <sheet name="4-12-2无形-矿业权" sheetId="159" r:id="rId70"/>
    <sheet name="Sheet3" sheetId="156" state="hidden" r:id="rId71"/>
    <sheet name="4-12-3无形-其他" sheetId="50" state="hidden" r:id="rId72"/>
    <sheet name="4-13开发支出" sheetId="132" state="hidden" r:id="rId73"/>
    <sheet name="4-14商誉" sheetId="133" state="hidden" r:id="rId74"/>
    <sheet name="4-15长期待摊费用" sheetId="52" state="hidden" r:id="rId75"/>
    <sheet name="4-16递延所得税资产" sheetId="54" state="hidden" r:id="rId76"/>
    <sheet name="4-17其他非流动资产" sheetId="53" state="hidden" r:id="rId77"/>
    <sheet name="5流动负债汇总" sheetId="55" state="hidden" r:id="rId78"/>
    <sheet name="5-1短期借款" sheetId="56" state="hidden" r:id="rId79"/>
    <sheet name="5-2交易性金融负债" sheetId="134" state="hidden" r:id="rId80"/>
    <sheet name="5-3应付票据" sheetId="57" state="hidden" r:id="rId81"/>
    <sheet name="5-4应付账款" sheetId="58" state="hidden" r:id="rId82"/>
    <sheet name="5-5预收账款" sheetId="59" state="hidden" r:id="rId83"/>
    <sheet name="5-6职工薪酬" sheetId="62" state="hidden" r:id="rId84"/>
    <sheet name="5-7应交税费" sheetId="64" state="hidden" r:id="rId85"/>
    <sheet name="5-8应付利息" sheetId="135" state="hidden" r:id="rId86"/>
    <sheet name="5-9应付股利（利润）" sheetId="65" state="hidden" r:id="rId87"/>
    <sheet name="5-10其他应付款" sheetId="61" state="hidden" r:id="rId88"/>
    <sheet name="5-11一年到期非流动负债" sheetId="68" state="hidden" r:id="rId89"/>
    <sheet name="5-12其他流动负债" sheetId="69" state="hidden" r:id="rId90"/>
    <sheet name="6-非流动负债汇总 " sheetId="70" state="hidden" r:id="rId91"/>
    <sheet name="6-1长期借款" sheetId="71" state="hidden" r:id="rId92"/>
    <sheet name="6-2应付债券" sheetId="110" state="hidden" r:id="rId93"/>
    <sheet name="6-3长期应付款" sheetId="73" state="hidden" r:id="rId94"/>
    <sheet name="6-4专项应付款" sheetId="111" state="hidden" r:id="rId95"/>
    <sheet name="Sheet1" sheetId="155" state="hidden" r:id="rId96"/>
    <sheet name="6-5预计负债" sheetId="136" state="hidden" r:id="rId97"/>
    <sheet name="6-6递延所得税负债" sheetId="76" state="hidden" r:id="rId98"/>
    <sheet name="6-7其他非流动负债" sheetId="96" state="hidden" r:id="rId99"/>
    <sheet name="00000000" sheetId="78" state="veryHidden" r:id="rId100"/>
  </sheets>
  <externalReferences>
    <externalReference r:id="rId101"/>
    <externalReference r:id="rId102"/>
  </externalReferences>
  <definedNames>
    <definedName name="_xlnm._FilterDatabase" localSheetId="53" hidden="1">'4-6-1房屋建筑物'!$A$7:$AN$28</definedName>
    <definedName name="_xlnm._FilterDatabase" localSheetId="56" hidden="1">'4-6-4机器设备'!$A$6:$AA$13</definedName>
  </definedNames>
  <calcPr calcId="144525" fullPrecision="0"/>
</workbook>
</file>

<file path=xl/comments1.xml><?xml version="1.0" encoding="utf-8"?>
<comments xmlns="http://schemas.openxmlformats.org/spreadsheetml/2006/main">
  <authors>
    <author>chenjie</author>
  </authors>
  <commentList>
    <comment ref="B7" authorId="0">
      <text>
        <r>
          <rPr>
            <b/>
            <sz val="9"/>
            <rFont val="宋体"/>
            <charset val="134"/>
          </rPr>
          <t>chenjie:</t>
        </r>
        <r>
          <rPr>
            <sz val="9"/>
            <rFont val="宋体"/>
            <charset val="134"/>
          </rPr>
          <t xml:space="preserve">
填写现金实物存放单位名称 </t>
        </r>
      </text>
    </comment>
    <comment ref="D7" authorId="0">
      <text>
        <r>
          <rPr>
            <b/>
            <sz val="9"/>
            <rFont val="宋体"/>
            <charset val="134"/>
          </rPr>
          <t>chenjie:</t>
        </r>
        <r>
          <rPr>
            <sz val="9"/>
            <rFont val="宋体"/>
            <charset val="134"/>
          </rPr>
          <t xml:space="preserve">
填写原币金额 </t>
        </r>
      </text>
    </comment>
    <comment ref="E7" authorId="0">
      <text>
        <r>
          <rPr>
            <b/>
            <sz val="9"/>
            <rFont val="宋体"/>
            <charset val="134"/>
          </rPr>
          <t>chenjie:</t>
        </r>
        <r>
          <rPr>
            <sz val="9"/>
            <rFont val="宋体"/>
            <charset val="134"/>
          </rPr>
          <t xml:space="preserve">
评估基准日汇率为中间价</t>
        </r>
      </text>
    </comment>
  </commentList>
</comments>
</file>

<file path=xl/comments2.xml><?xml version="1.0" encoding="utf-8"?>
<comments xmlns="http://schemas.openxmlformats.org/spreadsheetml/2006/main">
  <authors>
    <author>compaq</author>
  </authors>
  <commentList>
    <comment ref="B6" authorId="0">
      <text>
        <r>
          <rPr>
            <sz val="10"/>
            <rFont val="宋体"/>
            <charset val="134"/>
          </rPr>
          <t>请将活期存款与定期存款分开填列，并在备注栏注明定期存款的存期与利率。</t>
        </r>
        <r>
          <rPr>
            <sz val="9"/>
            <rFont val="宋体"/>
            <charset val="134"/>
          </rPr>
          <t xml:space="preserve">
</t>
        </r>
      </text>
    </comment>
  </commentList>
</comments>
</file>

<file path=xl/comments3.xml><?xml version="1.0" encoding="utf-8"?>
<comments xmlns="http://schemas.openxmlformats.org/spreadsheetml/2006/main">
  <authors>
    <author>chenjie</author>
  </authors>
  <commentList>
    <comment ref="B7" authorId="0">
      <text>
        <r>
          <rPr>
            <b/>
            <sz val="9"/>
            <rFont val="宋体"/>
            <charset val="134"/>
          </rPr>
          <t>chenjie:</t>
        </r>
        <r>
          <rPr>
            <sz val="9"/>
            <rFont val="宋体"/>
            <charset val="134"/>
          </rPr>
          <t xml:space="preserve">
填列全称</t>
        </r>
      </text>
    </comment>
    <comment ref="C7" authorId="0">
      <text>
        <r>
          <rPr>
            <b/>
            <sz val="9"/>
            <rFont val="宋体"/>
            <charset val="134"/>
          </rPr>
          <t>chenjie:</t>
        </r>
        <r>
          <rPr>
            <sz val="9"/>
            <rFont val="宋体"/>
            <charset val="134"/>
          </rPr>
          <t xml:space="preserve">
如：鞍山信托、民生银行等、天鸿宝业等</t>
        </r>
      </text>
    </comment>
    <comment ref="D7" authorId="0">
      <text>
        <r>
          <rPr>
            <b/>
            <sz val="9"/>
            <rFont val="宋体"/>
            <charset val="134"/>
          </rPr>
          <t>chenjie:</t>
        </r>
        <r>
          <rPr>
            <sz val="9"/>
            <rFont val="宋体"/>
            <charset val="134"/>
          </rPr>
          <t xml:space="preserve">
购买日</t>
        </r>
      </text>
    </comment>
  </commentList>
</comments>
</file>

<file path=xl/comments4.xml><?xml version="1.0" encoding="utf-8"?>
<comments xmlns="http://schemas.openxmlformats.org/spreadsheetml/2006/main">
  <authors>
    <author>chenjie</author>
  </authors>
  <commentList>
    <comment ref="B7" authorId="0">
      <text>
        <r>
          <rPr>
            <b/>
            <sz val="9"/>
            <rFont val="宋体"/>
            <charset val="134"/>
          </rPr>
          <t>chenjie:</t>
        </r>
        <r>
          <rPr>
            <sz val="9"/>
            <rFont val="宋体"/>
            <charset val="134"/>
          </rPr>
          <t xml:space="preserve">
填列全称</t>
        </r>
      </text>
    </comment>
    <comment ref="C7" authorId="0">
      <text>
        <r>
          <rPr>
            <b/>
            <sz val="9"/>
            <rFont val="宋体"/>
            <charset val="134"/>
          </rPr>
          <t>chenjie:</t>
        </r>
        <r>
          <rPr>
            <sz val="9"/>
            <rFont val="宋体"/>
            <charset val="134"/>
          </rPr>
          <t xml:space="preserve">
如：国库券、电力债券
    ＊＊公司债券</t>
        </r>
      </text>
    </comment>
  </commentList>
</comments>
</file>

<file path=xl/comments5.xml><?xml version="1.0" encoding="utf-8"?>
<comments xmlns="http://schemas.openxmlformats.org/spreadsheetml/2006/main">
  <authors>
    <author>chenjie</author>
  </authors>
  <commentList>
    <comment ref="B7" authorId="0">
      <text>
        <r>
          <rPr>
            <b/>
            <sz val="9"/>
            <rFont val="宋体"/>
            <charset val="134"/>
          </rPr>
          <t>chenjie:</t>
        </r>
        <r>
          <rPr>
            <sz val="9"/>
            <rFont val="宋体"/>
            <charset val="134"/>
          </rPr>
          <t xml:space="preserve">
填列全称</t>
        </r>
      </text>
    </comment>
    <comment ref="C7" authorId="0">
      <text>
        <r>
          <rPr>
            <sz val="9"/>
            <rFont val="宋体"/>
            <charset val="134"/>
          </rPr>
          <t>如：上投摩根内需动力</t>
        </r>
      </text>
    </comment>
    <comment ref="D7" authorId="0">
      <text>
        <r>
          <rPr>
            <b/>
            <sz val="9"/>
            <rFont val="宋体"/>
            <charset val="134"/>
          </rPr>
          <t>开放式、封闭式等</t>
        </r>
      </text>
    </comment>
    <comment ref="E7" authorId="0">
      <text>
        <r>
          <rPr>
            <b/>
            <sz val="9"/>
            <rFont val="宋体"/>
            <charset val="134"/>
          </rPr>
          <t>chenjie:</t>
        </r>
        <r>
          <rPr>
            <sz val="9"/>
            <rFont val="宋体"/>
            <charset val="134"/>
          </rPr>
          <t xml:space="preserve">
购买日</t>
        </r>
      </text>
    </comment>
  </commentList>
</comments>
</file>

<file path=xl/comments6.xml><?xml version="1.0" encoding="utf-8"?>
<comments xmlns="http://schemas.openxmlformats.org/spreadsheetml/2006/main">
  <authors>
    <author>冯道祥</author>
    <author>compaq</author>
  </authors>
  <commentList>
    <comment ref="E6" authorId="0">
      <text>
        <r>
          <rPr>
            <b/>
            <sz val="9"/>
            <color indexed="10"/>
            <rFont val="宋体"/>
            <charset val="134"/>
          </rPr>
          <t xml:space="preserve">日期的格式要求:
</t>
        </r>
        <r>
          <rPr>
            <sz val="9"/>
            <rFont val="宋体"/>
            <charset val="134"/>
          </rPr>
          <t>例：1998年2月3日，应输入1998-02-03，如无法确定具体月或日，应默认为是01月或01日输入</t>
        </r>
      </text>
    </comment>
    <comment ref="H6" authorId="1">
      <text>
        <r>
          <rPr>
            <b/>
            <sz val="9"/>
            <color indexed="10"/>
            <rFont val="宋体"/>
            <charset val="134"/>
          </rPr>
          <t xml:space="preserve">填写要求：
</t>
        </r>
        <r>
          <rPr>
            <sz val="9"/>
            <rFont val="宋体"/>
            <charset val="134"/>
          </rPr>
          <t>已贴现标注</t>
        </r>
        <r>
          <rPr>
            <sz val="9"/>
            <rFont val="Times New Roman"/>
            <charset val="134"/>
          </rPr>
          <t>"</t>
        </r>
        <r>
          <rPr>
            <sz val="9"/>
            <rFont val="宋体"/>
            <charset val="134"/>
          </rPr>
          <t>√</t>
        </r>
        <r>
          <rPr>
            <sz val="9"/>
            <rFont val="Times New Roman"/>
            <charset val="134"/>
          </rPr>
          <t>"</t>
        </r>
        <r>
          <rPr>
            <sz val="9"/>
            <rFont val="宋体"/>
            <charset val="134"/>
          </rPr>
          <t>，未贴现标注</t>
        </r>
        <r>
          <rPr>
            <sz val="9"/>
            <rFont val="Times New Roman"/>
            <charset val="134"/>
          </rPr>
          <t>"</t>
        </r>
        <r>
          <rPr>
            <sz val="9"/>
            <rFont val="宋体"/>
            <charset val="134"/>
          </rPr>
          <t>×</t>
        </r>
        <r>
          <rPr>
            <sz val="9"/>
            <rFont val="Times New Roman"/>
            <charset val="134"/>
          </rPr>
          <t>"</t>
        </r>
        <r>
          <rPr>
            <sz val="9"/>
            <rFont val="宋体"/>
            <charset val="134"/>
          </rPr>
          <t xml:space="preserve">。
</t>
        </r>
      </text>
    </comment>
  </commentList>
</comments>
</file>

<file path=xl/comments7.xml><?xml version="1.0" encoding="utf-8"?>
<comments xmlns="http://schemas.openxmlformats.org/spreadsheetml/2006/main">
  <authors>
    <author>seaman</author>
    <author>chenjie</author>
  </authors>
  <commentList>
    <comment ref="D7" authorId="0">
      <text>
        <r>
          <rPr>
            <sz val="9"/>
            <rFont val="Times New Roman"/>
            <charset val="134"/>
          </rPr>
          <t>1</t>
        </r>
        <r>
          <rPr>
            <sz val="9"/>
            <rFont val="宋体"/>
            <charset val="134"/>
          </rPr>
          <t>年以内</t>
        </r>
        <r>
          <rPr>
            <sz val="9"/>
            <rFont val="Times New Roman"/>
            <charset val="134"/>
          </rPr>
          <t xml:space="preserve">
1~2</t>
        </r>
        <r>
          <rPr>
            <sz val="9"/>
            <rFont val="宋体"/>
            <charset val="134"/>
          </rPr>
          <t>年</t>
        </r>
        <r>
          <rPr>
            <sz val="9"/>
            <rFont val="Times New Roman"/>
            <charset val="134"/>
          </rPr>
          <t xml:space="preserve">
2~3</t>
        </r>
        <r>
          <rPr>
            <sz val="9"/>
            <rFont val="宋体"/>
            <charset val="134"/>
          </rPr>
          <t>年</t>
        </r>
        <r>
          <rPr>
            <sz val="9"/>
            <rFont val="Times New Roman"/>
            <charset val="134"/>
          </rPr>
          <t xml:space="preserve">
3~4</t>
        </r>
        <r>
          <rPr>
            <sz val="9"/>
            <rFont val="宋体"/>
            <charset val="134"/>
          </rPr>
          <t>年</t>
        </r>
        <r>
          <rPr>
            <sz val="9"/>
            <rFont val="Times New Roman"/>
            <charset val="134"/>
          </rPr>
          <t xml:space="preserve">
4~5</t>
        </r>
        <r>
          <rPr>
            <sz val="9"/>
            <rFont val="宋体"/>
            <charset val="134"/>
          </rPr>
          <t>年</t>
        </r>
        <r>
          <rPr>
            <sz val="9"/>
            <rFont val="Times New Roman"/>
            <charset val="134"/>
          </rPr>
          <t xml:space="preserve">
5</t>
        </r>
        <r>
          <rPr>
            <sz val="9"/>
            <rFont val="宋体"/>
            <charset val="134"/>
          </rPr>
          <t>年以上</t>
        </r>
      </text>
    </comment>
    <comment ref="E7" authorId="0">
      <text>
        <r>
          <rPr>
            <sz val="9"/>
            <rFont val="Times New Roman"/>
            <charset val="134"/>
          </rPr>
          <t>1</t>
        </r>
        <r>
          <rPr>
            <sz val="9"/>
            <rFont val="宋体"/>
            <charset val="134"/>
          </rPr>
          <t>年以内</t>
        </r>
        <r>
          <rPr>
            <sz val="9"/>
            <rFont val="Times New Roman"/>
            <charset val="134"/>
          </rPr>
          <t xml:space="preserve">
1~2</t>
        </r>
        <r>
          <rPr>
            <sz val="9"/>
            <rFont val="宋体"/>
            <charset val="134"/>
          </rPr>
          <t>年</t>
        </r>
        <r>
          <rPr>
            <sz val="9"/>
            <rFont val="Times New Roman"/>
            <charset val="134"/>
          </rPr>
          <t xml:space="preserve">
2~3</t>
        </r>
        <r>
          <rPr>
            <sz val="9"/>
            <rFont val="宋体"/>
            <charset val="134"/>
          </rPr>
          <t>年</t>
        </r>
        <r>
          <rPr>
            <sz val="9"/>
            <rFont val="Times New Roman"/>
            <charset val="134"/>
          </rPr>
          <t xml:space="preserve">
3~4</t>
        </r>
        <r>
          <rPr>
            <sz val="9"/>
            <rFont val="宋体"/>
            <charset val="134"/>
          </rPr>
          <t>年</t>
        </r>
        <r>
          <rPr>
            <sz val="9"/>
            <rFont val="Times New Roman"/>
            <charset val="134"/>
          </rPr>
          <t xml:space="preserve">
4~5</t>
        </r>
        <r>
          <rPr>
            <sz val="9"/>
            <rFont val="宋体"/>
            <charset val="134"/>
          </rPr>
          <t>年</t>
        </r>
        <r>
          <rPr>
            <sz val="9"/>
            <rFont val="Times New Roman"/>
            <charset val="134"/>
          </rPr>
          <t xml:space="preserve">
5</t>
        </r>
        <r>
          <rPr>
            <sz val="9"/>
            <rFont val="宋体"/>
            <charset val="134"/>
          </rPr>
          <t>年以上</t>
        </r>
      </text>
    </comment>
    <comment ref="S7" authorId="1">
      <text>
        <r>
          <rPr>
            <b/>
            <sz val="9"/>
            <rFont val="宋体"/>
            <charset val="134"/>
          </rPr>
          <t>chenjie:</t>
        </r>
        <r>
          <rPr>
            <sz val="9"/>
            <rFont val="宋体"/>
            <charset val="134"/>
          </rPr>
          <t xml:space="preserve">
1）欠款单位为关联方、总公司内部或本公司内部单位的，应在备注栏注明“关联方”、“总公司内部”“内部单位”；2） 涉诉款项应在备注中标明；3）评估基准日后已收回款项的，应注明日期如“2002年7月4日收回”；4）其他填表单位认为应说明的事项</t>
        </r>
      </text>
    </comment>
  </commentList>
</comments>
</file>

<file path=xl/comments8.xml><?xml version="1.0" encoding="utf-8"?>
<comments xmlns="http://schemas.openxmlformats.org/spreadsheetml/2006/main">
  <authors>
    <author>chenjie</author>
  </authors>
  <commentList>
    <comment ref="S7" authorId="0">
      <text>
        <r>
          <rPr>
            <b/>
            <sz val="9"/>
            <rFont val="宋体"/>
            <charset val="134"/>
          </rPr>
          <t>chenjie:</t>
        </r>
        <r>
          <rPr>
            <sz val="9"/>
            <rFont val="宋体"/>
            <charset val="134"/>
          </rPr>
          <t xml:space="preserve">
1）欠款单位为关联方、总公司内部或内部单位的，应在备注栏注明“关联方”、“总公司内部”“内部单位”；2） 涉诉款项应在备注中标明；3）评估基准日后已收到货物或收回款项的，应注明日期及金额，如“2002.7.4日收回2000元”或2002.7.8日到货验收；4）其他填表单位认为应说明的事项</t>
        </r>
      </text>
    </comment>
  </commentList>
</comments>
</file>

<file path=xl/comments9.xml><?xml version="1.0" encoding="utf-8"?>
<comments xmlns="http://schemas.openxmlformats.org/spreadsheetml/2006/main">
  <authors>
    <author>chenjie</author>
  </authors>
  <commentList>
    <comment ref="B7" authorId="0">
      <text>
        <r>
          <rPr>
            <b/>
            <sz val="9"/>
            <rFont val="宋体"/>
            <charset val="134"/>
          </rPr>
          <t>chenjie:</t>
        </r>
        <r>
          <rPr>
            <sz val="9"/>
            <rFont val="宋体"/>
            <charset val="134"/>
          </rPr>
          <t xml:space="preserve">
填全称</t>
        </r>
      </text>
    </comment>
    <comment ref="C7" authorId="0">
      <text>
        <r>
          <rPr>
            <b/>
            <sz val="9"/>
            <rFont val="宋体"/>
            <charset val="134"/>
          </rPr>
          <t>chenjie:</t>
        </r>
        <r>
          <rPr>
            <sz val="9"/>
            <rFont val="宋体"/>
            <charset val="134"/>
          </rPr>
          <t xml:space="preserve">
发生日期指利息结算日，填列到日。</t>
        </r>
      </text>
    </comment>
    <comment ref="E7" authorId="0">
      <text>
        <r>
          <rPr>
            <b/>
            <sz val="9"/>
            <rFont val="宋体"/>
            <charset val="134"/>
          </rPr>
          <t>chenjie:</t>
        </r>
        <r>
          <rPr>
            <sz val="9"/>
            <rFont val="宋体"/>
            <charset val="134"/>
          </rPr>
          <t xml:space="preserve">
填列到“日”，如“2001.6.1—2001.12.30”。</t>
        </r>
      </text>
    </comment>
  </commentList>
</comments>
</file>

<file path=xl/comments10.xml><?xml version="1.0" encoding="utf-8"?>
<comments xmlns="http://schemas.openxmlformats.org/spreadsheetml/2006/main">
  <authors>
    <author>chenjie</author>
  </authors>
  <commentList>
    <comment ref="C7" authorId="0">
      <text>
        <r>
          <rPr>
            <b/>
            <sz val="9"/>
            <rFont val="宋体"/>
            <charset val="134"/>
          </rPr>
          <t>chenjie:</t>
        </r>
        <r>
          <rPr>
            <sz val="9"/>
            <rFont val="宋体"/>
            <charset val="134"/>
          </rPr>
          <t xml:space="preserve">
指的是利润或股利分配时间</t>
        </r>
      </text>
    </comment>
    <comment ref="D7" authorId="0">
      <text>
        <r>
          <rPr>
            <b/>
            <sz val="9"/>
            <rFont val="宋体"/>
            <charset val="134"/>
          </rPr>
          <t>chenjie:</t>
        </r>
        <r>
          <rPr>
            <sz val="9"/>
            <rFont val="宋体"/>
            <charset val="134"/>
          </rPr>
          <t xml:space="preserve">
指股利发生的期间，如2002年应收2001年的股利，则该栏目填写“2001年”。</t>
        </r>
      </text>
    </comment>
    <comment ref="J7" authorId="0">
      <text>
        <r>
          <rPr>
            <b/>
            <sz val="9"/>
            <rFont val="宋体"/>
            <charset val="134"/>
          </rPr>
          <t>chenjie:</t>
        </r>
        <r>
          <rPr>
            <sz val="9"/>
            <rFont val="宋体"/>
            <charset val="134"/>
          </rPr>
          <t xml:space="preserve">
注明实际的股权比例</t>
        </r>
      </text>
    </comment>
  </commentList>
</comments>
</file>

<file path=xl/comments11.xml><?xml version="1.0" encoding="utf-8"?>
<comments xmlns="http://schemas.openxmlformats.org/spreadsheetml/2006/main">
  <authors>
    <author>chenjie</author>
    <author>seaman</author>
  </authors>
  <commentList>
    <comment ref="D7" authorId="0">
      <text>
        <r>
          <rPr>
            <b/>
            <sz val="9"/>
            <rFont val="宋体"/>
            <charset val="134"/>
          </rPr>
          <t>chenjie:</t>
        </r>
        <r>
          <rPr>
            <sz val="9"/>
            <rFont val="宋体"/>
            <charset val="134"/>
          </rPr>
          <t xml:space="preserve">
填列最后一笔借方发生额的日期；
日期填写形式(半角状态下)如：2002-6又如2001-11</t>
        </r>
      </text>
    </comment>
    <comment ref="E7" authorId="1">
      <text>
        <r>
          <rPr>
            <sz val="9"/>
            <rFont val="Times New Roman"/>
            <charset val="134"/>
          </rPr>
          <t>1</t>
        </r>
        <r>
          <rPr>
            <sz val="9"/>
            <rFont val="宋体"/>
            <charset val="134"/>
          </rPr>
          <t>年以内</t>
        </r>
        <r>
          <rPr>
            <sz val="9"/>
            <rFont val="Times New Roman"/>
            <charset val="134"/>
          </rPr>
          <t xml:space="preserve">
1~2</t>
        </r>
        <r>
          <rPr>
            <sz val="9"/>
            <rFont val="宋体"/>
            <charset val="134"/>
          </rPr>
          <t>年</t>
        </r>
        <r>
          <rPr>
            <sz val="9"/>
            <rFont val="Times New Roman"/>
            <charset val="134"/>
          </rPr>
          <t xml:space="preserve">
2~3</t>
        </r>
        <r>
          <rPr>
            <sz val="9"/>
            <rFont val="宋体"/>
            <charset val="134"/>
          </rPr>
          <t>年</t>
        </r>
        <r>
          <rPr>
            <sz val="9"/>
            <rFont val="Times New Roman"/>
            <charset val="134"/>
          </rPr>
          <t xml:space="preserve">
3~4</t>
        </r>
        <r>
          <rPr>
            <sz val="9"/>
            <rFont val="宋体"/>
            <charset val="134"/>
          </rPr>
          <t>年</t>
        </r>
        <r>
          <rPr>
            <sz val="9"/>
            <rFont val="Times New Roman"/>
            <charset val="134"/>
          </rPr>
          <t xml:space="preserve">
4~5</t>
        </r>
        <r>
          <rPr>
            <sz val="9"/>
            <rFont val="宋体"/>
            <charset val="134"/>
          </rPr>
          <t>年</t>
        </r>
        <r>
          <rPr>
            <sz val="9"/>
            <rFont val="Times New Roman"/>
            <charset val="134"/>
          </rPr>
          <t xml:space="preserve">
5</t>
        </r>
        <r>
          <rPr>
            <sz val="9"/>
            <rFont val="宋体"/>
            <charset val="134"/>
          </rPr>
          <t>年以上</t>
        </r>
      </text>
    </comment>
    <comment ref="S7" authorId="0">
      <text>
        <r>
          <rPr>
            <b/>
            <sz val="9"/>
            <rFont val="宋体"/>
            <charset val="134"/>
          </rPr>
          <t>chenjie:</t>
        </r>
        <r>
          <rPr>
            <sz val="9"/>
            <rFont val="宋体"/>
            <charset val="134"/>
          </rPr>
          <t xml:space="preserve">
1）欠款单位为关联方、总公司内部或本公司内部单位的，应在备注栏注明“关联方”、“总公司内部”“内部单位”；2） 涉诉款项应在备注中标明；3）评估基准日后已收回款项的，应注明日期如“2002年7月4日收回”；4）其他填表单位认为应说明的事项</t>
        </r>
      </text>
    </comment>
  </commentList>
</comments>
</file>

<file path=xl/comments12.xml><?xml version="1.0" encoding="utf-8"?>
<comments xmlns="http://schemas.openxmlformats.org/spreadsheetml/2006/main">
  <authors>
    <author>chenjie</author>
  </authors>
  <commentList>
    <comment ref="P8" authorId="0">
      <text>
        <r>
          <rPr>
            <b/>
            <sz val="9"/>
            <rFont val="宋体"/>
            <charset val="134"/>
          </rPr>
          <t>chenjie:</t>
        </r>
        <r>
          <rPr>
            <sz val="9"/>
            <rFont val="宋体"/>
            <charset val="134"/>
          </rPr>
          <t xml:space="preserve">
(1)注1；(2)负数余额产生的原因。</t>
        </r>
      </text>
    </comment>
  </commentList>
</comments>
</file>

<file path=xl/comments13.xml><?xml version="1.0" encoding="utf-8"?>
<comments xmlns="http://schemas.openxmlformats.org/spreadsheetml/2006/main">
  <authors>
    <author>chenjie</author>
  </authors>
  <commentList>
    <comment ref="P8" authorId="0">
      <text>
        <r>
          <rPr>
            <b/>
            <sz val="9"/>
            <rFont val="宋体"/>
            <charset val="134"/>
          </rPr>
          <t>chenjie:</t>
        </r>
        <r>
          <rPr>
            <sz val="9"/>
            <rFont val="宋体"/>
            <charset val="134"/>
          </rPr>
          <t xml:space="preserve">
(1)注1；(2)负数余额产生的原因。</t>
        </r>
      </text>
    </comment>
  </commentList>
</comments>
</file>

<file path=xl/comments14.xml><?xml version="1.0" encoding="utf-8"?>
<comments xmlns="http://schemas.openxmlformats.org/spreadsheetml/2006/main">
  <authors>
    <author>chenjie</author>
  </authors>
  <commentList>
    <comment ref="O8" authorId="0">
      <text>
        <r>
          <rPr>
            <b/>
            <sz val="9"/>
            <rFont val="宋体"/>
            <charset val="134"/>
          </rPr>
          <t>chenjie:</t>
        </r>
        <r>
          <rPr>
            <sz val="9"/>
            <rFont val="宋体"/>
            <charset val="134"/>
          </rPr>
          <t xml:space="preserve">
(1)注1；(2)负数余额产生的原因。</t>
        </r>
      </text>
    </comment>
  </commentList>
</comments>
</file>

<file path=xl/comments15.xml><?xml version="1.0" encoding="utf-8"?>
<comments xmlns="http://schemas.openxmlformats.org/spreadsheetml/2006/main">
  <authors>
    <author>chenjie</author>
  </authors>
  <commentList>
    <comment ref="B7" authorId="0">
      <text>
        <r>
          <rPr>
            <b/>
            <sz val="9"/>
            <rFont val="宋体"/>
            <charset val="134"/>
          </rPr>
          <t>chenjie:</t>
        </r>
        <r>
          <rPr>
            <sz val="9"/>
            <rFont val="宋体"/>
            <charset val="134"/>
          </rPr>
          <t xml:space="preserve">
填入债券名称如：“3年期国库券”、“5年期电力基金债券”等</t>
        </r>
      </text>
    </comment>
    <comment ref="C7" authorId="0">
      <text>
        <r>
          <rPr>
            <b/>
            <sz val="9"/>
            <rFont val="宋体"/>
            <charset val="134"/>
          </rPr>
          <t>chenjie:</t>
        </r>
        <r>
          <rPr>
            <sz val="9"/>
            <rFont val="宋体"/>
            <charset val="134"/>
          </rPr>
          <t xml:space="preserve">
购买日</t>
        </r>
      </text>
    </comment>
    <comment ref="J7" authorId="0">
      <text>
        <r>
          <rPr>
            <b/>
            <sz val="9"/>
            <rFont val="宋体"/>
            <charset val="134"/>
          </rPr>
          <t>chenjie:</t>
        </r>
        <r>
          <rPr>
            <sz val="9"/>
            <rFont val="宋体"/>
            <charset val="134"/>
          </rPr>
          <t xml:space="preserve">
设定抵押的债券应标明</t>
        </r>
      </text>
    </comment>
  </commentList>
</comments>
</file>

<file path=xl/comments16.xml><?xml version="1.0" encoding="utf-8"?>
<comments xmlns="http://schemas.openxmlformats.org/spreadsheetml/2006/main">
  <authors>
    <author>chenjie</author>
  </authors>
  <commentList>
    <comment ref="B7" authorId="0">
      <text>
        <r>
          <rPr>
            <b/>
            <sz val="9"/>
            <rFont val="宋体"/>
            <charset val="134"/>
          </rPr>
          <t>chenjie:</t>
        </r>
        <r>
          <rPr>
            <sz val="9"/>
            <rFont val="宋体"/>
            <charset val="134"/>
          </rPr>
          <t xml:space="preserve">
根据具体资产内容填写</t>
        </r>
      </text>
    </comment>
    <comment ref="J7" authorId="0">
      <text>
        <r>
          <rPr>
            <b/>
            <sz val="9"/>
            <rFont val="宋体"/>
            <charset val="134"/>
          </rPr>
          <t>chenjie:</t>
        </r>
        <r>
          <rPr>
            <sz val="9"/>
            <rFont val="宋体"/>
            <charset val="134"/>
          </rPr>
          <t xml:space="preserve">
因特殊原因转入的资产，应在备注栏简要说明原因，有可能发生损失的项目，应提供相关文件资料</t>
        </r>
      </text>
    </comment>
  </commentList>
</comments>
</file>

<file path=xl/comments17.xml><?xml version="1.0" encoding="utf-8"?>
<comments xmlns="http://schemas.openxmlformats.org/spreadsheetml/2006/main">
  <authors>
    <author>chenjie</author>
  </authors>
  <commentList>
    <comment ref="B7" authorId="0">
      <text>
        <r>
          <rPr>
            <b/>
            <sz val="9"/>
            <rFont val="宋体"/>
            <charset val="134"/>
          </rPr>
          <t>chenjie:</t>
        </r>
        <r>
          <rPr>
            <sz val="9"/>
            <rFont val="宋体"/>
            <charset val="134"/>
          </rPr>
          <t xml:space="preserve">
填列全称</t>
        </r>
      </text>
    </comment>
    <comment ref="C7" authorId="0">
      <text>
        <r>
          <rPr>
            <b/>
            <sz val="9"/>
            <rFont val="宋体"/>
            <charset val="134"/>
          </rPr>
          <t>chenjie:</t>
        </r>
        <r>
          <rPr>
            <sz val="9"/>
            <rFont val="宋体"/>
            <charset val="134"/>
          </rPr>
          <t xml:space="preserve">
指国家股、法人股、流通股等</t>
        </r>
      </text>
    </comment>
    <comment ref="D7" authorId="0">
      <text>
        <r>
          <rPr>
            <b/>
            <sz val="9"/>
            <rFont val="宋体"/>
            <charset val="134"/>
          </rPr>
          <t>chenjie:</t>
        </r>
        <r>
          <rPr>
            <sz val="9"/>
            <rFont val="宋体"/>
            <charset val="134"/>
          </rPr>
          <t xml:space="preserve">
指购买日或以其他方式（如非货币性交易换入、以债权换入等）取得股权的协议转让日</t>
        </r>
      </text>
    </comment>
    <comment ref="E7" authorId="0">
      <text>
        <r>
          <rPr>
            <b/>
            <sz val="9"/>
            <rFont val="宋体"/>
            <charset val="134"/>
          </rPr>
          <t>chenjie:</t>
        </r>
        <r>
          <rPr>
            <sz val="9"/>
            <rFont val="宋体"/>
            <charset val="134"/>
          </rPr>
          <t xml:space="preserve">
与股权证一致</t>
        </r>
      </text>
    </comment>
    <comment ref="F7" authorId="0">
      <text>
        <r>
          <rPr>
            <b/>
            <sz val="9"/>
            <rFont val="宋体"/>
            <charset val="134"/>
          </rPr>
          <t>chenjie:</t>
        </r>
        <r>
          <rPr>
            <sz val="9"/>
            <rFont val="宋体"/>
            <charset val="134"/>
          </rPr>
          <t xml:space="preserve">
与股权证一致</t>
        </r>
      </text>
    </comment>
    <comment ref="G7" authorId="0">
      <text>
        <r>
          <rPr>
            <b/>
            <sz val="9"/>
            <rFont val="宋体"/>
            <charset val="134"/>
          </rPr>
          <t>chenjie:</t>
        </r>
        <r>
          <rPr>
            <sz val="9"/>
            <rFont val="宋体"/>
            <charset val="134"/>
          </rPr>
          <t xml:space="preserve">
指基准日收盘价</t>
        </r>
      </text>
    </comment>
  </commentList>
</comments>
</file>

<file path=xl/comments18.xml><?xml version="1.0" encoding="utf-8"?>
<comments xmlns="http://schemas.openxmlformats.org/spreadsheetml/2006/main">
  <authors>
    <author>chenjie</author>
  </authors>
  <commentList>
    <comment ref="B7" authorId="0">
      <text>
        <r>
          <rPr>
            <b/>
            <sz val="9"/>
            <rFont val="宋体"/>
            <charset val="134"/>
          </rPr>
          <t>chenjie:</t>
        </r>
        <r>
          <rPr>
            <sz val="9"/>
            <rFont val="宋体"/>
            <charset val="134"/>
          </rPr>
          <t xml:space="preserve">
填列全称</t>
        </r>
      </text>
    </comment>
    <comment ref="C7" authorId="0">
      <text>
        <r>
          <rPr>
            <b/>
            <sz val="9"/>
            <rFont val="宋体"/>
            <charset val="134"/>
          </rPr>
          <t>如：XXXXX基金</t>
        </r>
      </text>
    </comment>
    <comment ref="D7" authorId="0">
      <text>
        <r>
          <rPr>
            <b/>
            <sz val="9"/>
            <rFont val="宋体"/>
            <charset val="134"/>
          </rPr>
          <t>chenjie:</t>
        </r>
        <r>
          <rPr>
            <sz val="9"/>
            <rFont val="宋体"/>
            <charset val="134"/>
          </rPr>
          <t xml:space="preserve">
指购买日或以其他方式（如非货币性交易换入、以债权换入等）取得股权的协议转让日</t>
        </r>
      </text>
    </comment>
    <comment ref="E7" authorId="0">
      <text>
        <r>
          <rPr>
            <b/>
            <sz val="9"/>
            <rFont val="宋体"/>
            <charset val="134"/>
          </rPr>
          <t>chenjie:</t>
        </r>
        <r>
          <rPr>
            <sz val="9"/>
            <rFont val="宋体"/>
            <charset val="134"/>
          </rPr>
          <t xml:space="preserve">
与股权证一致</t>
        </r>
      </text>
    </comment>
    <comment ref="F7" authorId="0">
      <text>
        <r>
          <rPr>
            <b/>
            <sz val="9"/>
            <rFont val="宋体"/>
            <charset val="134"/>
          </rPr>
          <t>chenjie:</t>
        </r>
        <r>
          <rPr>
            <sz val="9"/>
            <rFont val="宋体"/>
            <charset val="134"/>
          </rPr>
          <t xml:space="preserve">
指基准日收盘价</t>
        </r>
      </text>
    </comment>
  </commentList>
</comments>
</file>

<file path=xl/comments19.xml><?xml version="1.0" encoding="utf-8"?>
<comments xmlns="http://schemas.openxmlformats.org/spreadsheetml/2006/main">
  <authors>
    <author>chenjie</author>
  </authors>
  <commentList>
    <comment ref="B7" authorId="0">
      <text>
        <r>
          <rPr>
            <b/>
            <sz val="9"/>
            <rFont val="宋体"/>
            <charset val="134"/>
          </rPr>
          <t>chenjie:</t>
        </r>
        <r>
          <rPr>
            <sz val="9"/>
            <rFont val="宋体"/>
            <charset val="134"/>
          </rPr>
          <t xml:space="preserve">
债务单位名称应填列全称，不应以地名或不明确的简称或业务内容代替</t>
        </r>
      </text>
    </comment>
    <comment ref="C7" authorId="0">
      <text>
        <r>
          <rPr>
            <b/>
            <sz val="9"/>
            <rFont val="宋体"/>
            <charset val="134"/>
          </rPr>
          <t>chenjie:</t>
        </r>
        <r>
          <rPr>
            <sz val="9"/>
            <rFont val="宋体"/>
            <charset val="134"/>
          </rPr>
          <t xml:space="preserve">
如：“租赁XXXXXX”等</t>
        </r>
      </text>
    </comment>
    <comment ref="D7" authorId="0">
      <text>
        <r>
          <rPr>
            <b/>
            <sz val="9"/>
            <rFont val="宋体"/>
            <charset val="134"/>
          </rPr>
          <t>chenjie:</t>
        </r>
        <r>
          <rPr>
            <sz val="9"/>
            <rFont val="宋体"/>
            <charset val="134"/>
          </rPr>
          <t xml:space="preserve">
填列最后一笔借方发生额的日期；
</t>
        </r>
      </text>
    </comment>
    <comment ref="J7" authorId="0">
      <text>
        <r>
          <rPr>
            <b/>
            <sz val="9"/>
            <rFont val="宋体"/>
            <charset val="134"/>
          </rPr>
          <t>chenjie:</t>
        </r>
        <r>
          <rPr>
            <sz val="9"/>
            <rFont val="宋体"/>
            <charset val="134"/>
          </rPr>
          <t xml:space="preserve">
1）欠款单位为关联方、总公司内部或本公司内部单位的，应在备注栏注明“关联方”、“总公司内部”“内部单位”；2） 涉诉款项应在备注中标明；3）评估基准日后已收回款项的，应注明日期如“2002年7月4日收回”；4）其他填表单位认为应说明的事项</t>
        </r>
      </text>
    </comment>
  </commentList>
</comments>
</file>

<file path=xl/comments20.xml><?xml version="1.0" encoding="utf-8"?>
<comments xmlns="http://schemas.openxmlformats.org/spreadsheetml/2006/main">
  <authors>
    <author>chenjie</author>
  </authors>
  <commentList>
    <comment ref="B9" authorId="0">
      <text>
        <r>
          <rPr>
            <b/>
            <sz val="9"/>
            <rFont val="宋体"/>
            <charset val="134"/>
          </rPr>
          <t>chenjie:</t>
        </r>
        <r>
          <rPr>
            <sz val="9"/>
            <rFont val="宋体"/>
            <charset val="134"/>
          </rPr>
          <t xml:space="preserve">
填写房产证编号,无证不填</t>
        </r>
      </text>
    </comment>
    <comment ref="R9" authorId="0">
      <text>
        <r>
          <rPr>
            <b/>
            <sz val="9"/>
            <rFont val="宋体"/>
            <charset val="134"/>
          </rPr>
          <t>chenjie:</t>
        </r>
        <r>
          <rPr>
            <sz val="9"/>
            <rFont val="宋体"/>
            <charset val="134"/>
          </rPr>
          <t xml:space="preserve">
如：“砖混、钢混、框架、砖木、简易”等，各类型结构的定义参见填表说明。</t>
        </r>
      </text>
    </comment>
    <comment ref="S9" authorId="0">
      <text>
        <r>
          <rPr>
            <b/>
            <sz val="9"/>
            <rFont val="宋体"/>
            <charset val="134"/>
          </rPr>
          <t>chenjie:</t>
        </r>
        <r>
          <rPr>
            <sz val="9"/>
            <rFont val="宋体"/>
            <charset val="134"/>
          </rPr>
          <t xml:space="preserve">
指竣工日期</t>
        </r>
      </text>
    </comment>
    <comment ref="T9" authorId="0">
      <text>
        <r>
          <rPr>
            <b/>
            <sz val="9"/>
            <rFont val="宋体"/>
            <charset val="134"/>
          </rPr>
          <t>chenjie:</t>
        </r>
        <r>
          <rPr>
            <sz val="9"/>
            <rFont val="宋体"/>
            <charset val="134"/>
          </rPr>
          <t xml:space="preserve">
</t>
        </r>
        <r>
          <rPr>
            <sz val="12"/>
            <rFont val="宋体"/>
            <charset val="134"/>
          </rPr>
          <t>m</t>
        </r>
        <r>
          <rPr>
            <vertAlign val="superscript"/>
            <sz val="12"/>
            <rFont val="宋体"/>
            <charset val="134"/>
          </rPr>
          <t>2</t>
        </r>
        <r>
          <rPr>
            <sz val="9"/>
            <rFont val="宋体"/>
            <charset val="134"/>
          </rPr>
          <t>或</t>
        </r>
        <r>
          <rPr>
            <sz val="12"/>
            <rFont val="宋体"/>
            <charset val="134"/>
          </rPr>
          <t>m</t>
        </r>
        <r>
          <rPr>
            <vertAlign val="superscript"/>
            <sz val="12"/>
            <rFont val="宋体"/>
            <charset val="134"/>
          </rPr>
          <t>3</t>
        </r>
      </text>
    </comment>
    <comment ref="U9" authorId="0">
      <text>
        <r>
          <rPr>
            <b/>
            <sz val="9"/>
            <rFont val="宋体"/>
            <charset val="134"/>
          </rPr>
          <t>chenjie:</t>
        </r>
        <r>
          <rPr>
            <sz val="9"/>
            <rFont val="宋体"/>
            <charset val="134"/>
          </rPr>
          <t xml:space="preserve">
(1)一般应填写房产证所填写的建筑面积值，如无房屋证，应填写工程概预算书上的面积值，否则就需要重新丈量；(2)对因改扩建已改变了原有建筑面积的，应以基准日实际建筑面积填报，但必须在备注中加以说明。</t>
        </r>
        <r>
          <rPr>
            <b/>
            <sz val="9"/>
            <rFont val="宋体"/>
            <charset val="134"/>
          </rPr>
          <t>注意：</t>
        </r>
        <r>
          <rPr>
            <sz val="9"/>
            <rFont val="宋体"/>
            <charset val="134"/>
          </rPr>
          <t>在增加面积的同时，应增加帐面原值及净值，如果增加面积的相应价值未入帐，应同时在备注中注明未入帐部分的建筑面积。</t>
        </r>
      </text>
    </comment>
    <comment ref="AG9" authorId="0">
      <text>
        <r>
          <rPr>
            <b/>
            <sz val="9"/>
            <rFont val="宋体"/>
            <charset val="134"/>
          </rPr>
          <t>chenjie:</t>
        </r>
        <r>
          <rPr>
            <sz val="9"/>
            <rFont val="宋体"/>
            <charset val="134"/>
          </rPr>
          <t xml:space="preserve">
备注中须说明的事项：(1)对因改扩建已改变了原有建筑面积的；(2)在增加面积的同时，其相应价值未入帐的，注明未入帐部分的建筑面积。(3)盘盈资产及非正常状态下的房屋，如：“危房、已拆除、待报废”等(4)负数余额；(5)房屋管理部门确定为“违章建筑”的。</t>
        </r>
      </text>
    </comment>
  </commentList>
</comments>
</file>

<file path=xl/comments21.xml><?xml version="1.0" encoding="utf-8"?>
<comments xmlns="http://schemas.openxmlformats.org/spreadsheetml/2006/main">
  <authors>
    <author>chenjie</author>
  </authors>
  <commentList>
    <comment ref="B9" authorId="0">
      <text>
        <r>
          <rPr>
            <b/>
            <sz val="9"/>
            <rFont val="宋体"/>
            <charset val="134"/>
          </rPr>
          <t>chenjie:</t>
        </r>
        <r>
          <rPr>
            <sz val="9"/>
            <rFont val="宋体"/>
            <charset val="134"/>
          </rPr>
          <t xml:space="preserve">
填写房产证编号,无证不填</t>
        </r>
      </text>
    </comment>
    <comment ref="G9" authorId="0">
      <text>
        <r>
          <rPr>
            <b/>
            <sz val="9"/>
            <rFont val="宋体"/>
            <charset val="134"/>
          </rPr>
          <t>chenjie:</t>
        </r>
        <r>
          <rPr>
            <sz val="9"/>
            <rFont val="宋体"/>
            <charset val="134"/>
          </rPr>
          <t xml:space="preserve">
如：“砖混、钢混、框架、砖木、简易”等，各类型结构的定义参见填表说明。</t>
        </r>
      </text>
    </comment>
    <comment ref="R9" authorId="0">
      <text>
        <r>
          <rPr>
            <b/>
            <sz val="9"/>
            <rFont val="宋体"/>
            <charset val="134"/>
          </rPr>
          <t>chenjie:</t>
        </r>
        <r>
          <rPr>
            <sz val="9"/>
            <rFont val="宋体"/>
            <charset val="134"/>
          </rPr>
          <t xml:space="preserve">
指竣工日期</t>
        </r>
      </text>
    </comment>
    <comment ref="S9" authorId="0">
      <text>
        <r>
          <rPr>
            <b/>
            <sz val="9"/>
            <rFont val="宋体"/>
            <charset val="134"/>
          </rPr>
          <t>chenjie:</t>
        </r>
        <r>
          <rPr>
            <sz val="9"/>
            <rFont val="宋体"/>
            <charset val="134"/>
          </rPr>
          <t xml:space="preserve">
</t>
        </r>
        <r>
          <rPr>
            <sz val="12"/>
            <rFont val="宋体"/>
            <charset val="134"/>
          </rPr>
          <t>m</t>
        </r>
        <r>
          <rPr>
            <vertAlign val="superscript"/>
            <sz val="12"/>
            <rFont val="宋体"/>
            <charset val="134"/>
          </rPr>
          <t>2</t>
        </r>
        <r>
          <rPr>
            <sz val="9"/>
            <rFont val="宋体"/>
            <charset val="134"/>
          </rPr>
          <t>或</t>
        </r>
        <r>
          <rPr>
            <sz val="12"/>
            <rFont val="宋体"/>
            <charset val="134"/>
          </rPr>
          <t>m</t>
        </r>
        <r>
          <rPr>
            <vertAlign val="superscript"/>
            <sz val="12"/>
            <rFont val="宋体"/>
            <charset val="134"/>
          </rPr>
          <t>3</t>
        </r>
      </text>
    </comment>
    <comment ref="T9" authorId="0">
      <text>
        <r>
          <rPr>
            <b/>
            <sz val="9"/>
            <rFont val="宋体"/>
            <charset val="134"/>
          </rPr>
          <t>chenjie:</t>
        </r>
        <r>
          <rPr>
            <sz val="9"/>
            <rFont val="宋体"/>
            <charset val="134"/>
          </rPr>
          <t xml:space="preserve">
(1)一般应填写房产证所填写的建筑面积值，如无房屋证，应填写工程概预算书上的面积值，否则就需要重新丈量；(2)对因改扩建已改变了原有建筑面积的，应以基准日实际建筑面积填报，但必须在备注中加以说明。</t>
        </r>
        <r>
          <rPr>
            <b/>
            <sz val="9"/>
            <rFont val="宋体"/>
            <charset val="134"/>
          </rPr>
          <t>注意：</t>
        </r>
        <r>
          <rPr>
            <sz val="9"/>
            <rFont val="宋体"/>
            <charset val="134"/>
          </rPr>
          <t>在增加面积的同时，应增加帐面原值及净值，如果增加面积的相应价值未入帐，应同时在备注中注明未入帐部分的建筑面积。</t>
        </r>
      </text>
    </comment>
    <comment ref="AC9" authorId="0">
      <text>
        <r>
          <rPr>
            <b/>
            <sz val="9"/>
            <rFont val="宋体"/>
            <charset val="134"/>
          </rPr>
          <t>chenjie:</t>
        </r>
        <r>
          <rPr>
            <sz val="9"/>
            <rFont val="宋体"/>
            <charset val="134"/>
          </rPr>
          <t xml:space="preserve">
备注中须说明的事项：(1)对因改扩建已改变了原有建筑面积的；(2)在增加面积的同时，其相应价值未入帐的，注明未入帐部分的建筑面积。(3)盘盈资产及非正常状态下的房屋，如：“危房、已拆除、待报废”等(4)负数余额；(5)房屋管理部门确定为“违章建筑”的。</t>
        </r>
      </text>
    </comment>
  </commentList>
</comments>
</file>

<file path=xl/comments22.xml><?xml version="1.0" encoding="utf-8"?>
<comments xmlns="http://schemas.openxmlformats.org/spreadsheetml/2006/main">
  <authors>
    <author>chenjie</author>
  </authors>
  <commentList>
    <comment ref="B8" authorId="0">
      <text>
        <r>
          <rPr>
            <b/>
            <sz val="9"/>
            <rFont val="宋体"/>
            <charset val="134"/>
          </rPr>
          <t>chenjie:</t>
        </r>
        <r>
          <rPr>
            <sz val="9"/>
            <rFont val="宋体"/>
            <charset val="134"/>
          </rPr>
          <t xml:space="preserve">
土地使用权证书的编号</t>
        </r>
      </text>
    </comment>
    <comment ref="E8" authorId="0">
      <text>
        <r>
          <rPr>
            <b/>
            <sz val="9"/>
            <rFont val="宋体"/>
            <charset val="134"/>
          </rPr>
          <t>chenjie:</t>
        </r>
        <r>
          <rPr>
            <sz val="9"/>
            <rFont val="宋体"/>
            <charset val="134"/>
          </rPr>
          <t xml:space="preserve">
所填内容应与土地证记录相符</t>
        </r>
      </text>
    </comment>
    <comment ref="F8" authorId="0">
      <text>
        <r>
          <rPr>
            <b/>
            <sz val="9"/>
            <rFont val="宋体"/>
            <charset val="134"/>
          </rPr>
          <t>chenjie:</t>
        </r>
        <r>
          <rPr>
            <sz val="9"/>
            <rFont val="宋体"/>
            <charset val="134"/>
          </rPr>
          <t xml:space="preserve">
所填内容应与土地证记录相符</t>
        </r>
      </text>
    </comment>
    <comment ref="G8" authorId="0">
      <text>
        <r>
          <rPr>
            <b/>
            <sz val="9"/>
            <rFont val="宋体"/>
            <charset val="134"/>
          </rPr>
          <t>chenjie:</t>
        </r>
        <r>
          <rPr>
            <sz val="9"/>
            <rFont val="宋体"/>
            <charset val="134"/>
          </rPr>
          <t xml:space="preserve">
所填内容应与土地证记录相符</t>
        </r>
      </text>
    </comment>
    <comment ref="I8" authorId="0">
      <text>
        <r>
          <rPr>
            <b/>
            <sz val="9"/>
            <rFont val="宋体"/>
            <charset val="134"/>
          </rPr>
          <t>chenjie:</t>
        </r>
        <r>
          <rPr>
            <sz val="9"/>
            <rFont val="宋体"/>
            <charset val="134"/>
          </rPr>
          <t xml:space="preserve">
所填内容应与土地证记录相符</t>
        </r>
      </text>
    </comment>
  </commentList>
</comments>
</file>

<file path=xl/comments23.xml><?xml version="1.0" encoding="utf-8"?>
<comments xmlns="http://schemas.openxmlformats.org/spreadsheetml/2006/main">
  <authors>
    <author>chenjie</author>
  </authors>
  <commentList>
    <comment ref="B8" authorId="0">
      <text>
        <r>
          <rPr>
            <b/>
            <sz val="9"/>
            <rFont val="宋体"/>
            <charset val="134"/>
          </rPr>
          <t>chenjie:</t>
        </r>
        <r>
          <rPr>
            <sz val="9"/>
            <rFont val="宋体"/>
            <charset val="134"/>
          </rPr>
          <t xml:space="preserve">
土地使用权证书的编号</t>
        </r>
      </text>
    </comment>
    <comment ref="E8" authorId="0">
      <text>
        <r>
          <rPr>
            <b/>
            <sz val="9"/>
            <rFont val="宋体"/>
            <charset val="134"/>
          </rPr>
          <t>chenjie:</t>
        </r>
        <r>
          <rPr>
            <sz val="9"/>
            <rFont val="宋体"/>
            <charset val="134"/>
          </rPr>
          <t xml:space="preserve">
所填内容应与土地证记录相符</t>
        </r>
      </text>
    </comment>
    <comment ref="F8" authorId="0">
      <text>
        <r>
          <rPr>
            <b/>
            <sz val="9"/>
            <rFont val="宋体"/>
            <charset val="134"/>
          </rPr>
          <t>chenjie:</t>
        </r>
        <r>
          <rPr>
            <sz val="9"/>
            <rFont val="宋体"/>
            <charset val="134"/>
          </rPr>
          <t xml:space="preserve">
所填内容应与土地证记录相符</t>
        </r>
      </text>
    </comment>
    <comment ref="G8" authorId="0">
      <text>
        <r>
          <rPr>
            <b/>
            <sz val="9"/>
            <rFont val="宋体"/>
            <charset val="134"/>
          </rPr>
          <t>chenjie:</t>
        </r>
        <r>
          <rPr>
            <sz val="9"/>
            <rFont val="宋体"/>
            <charset val="134"/>
          </rPr>
          <t xml:space="preserve">
所填内容应与土地证记录相符</t>
        </r>
      </text>
    </comment>
    <comment ref="I8" authorId="0">
      <text>
        <r>
          <rPr>
            <b/>
            <sz val="9"/>
            <rFont val="宋体"/>
            <charset val="134"/>
          </rPr>
          <t>chenjie:</t>
        </r>
        <r>
          <rPr>
            <sz val="9"/>
            <rFont val="宋体"/>
            <charset val="134"/>
          </rPr>
          <t xml:space="preserve">
所填内容应与土地证记录相符</t>
        </r>
      </text>
    </comment>
  </commentList>
</comments>
</file>

<file path=xl/comments24.xml><?xml version="1.0" encoding="utf-8"?>
<comments xmlns="http://schemas.openxmlformats.org/spreadsheetml/2006/main">
  <authors>
    <author>chenjie</author>
  </authors>
  <commentList>
    <comment ref="U8" authorId="0">
      <text>
        <r>
          <rPr>
            <b/>
            <sz val="9"/>
            <rFont val="宋体"/>
            <charset val="134"/>
          </rPr>
          <t>chenjie:</t>
        </r>
        <r>
          <rPr>
            <sz val="9"/>
            <rFont val="宋体"/>
            <charset val="134"/>
          </rPr>
          <t xml:space="preserve">
备注中须说明的事项：(1)对因改扩建已改变了原有记录的；(2)改扩建增加的相应价值未入帐的，注明未入帐部分的尺寸规格等。(3)盘盈资产及非正常状态下的资产，如：“已拆除、待报废”等(5)负数余额</t>
        </r>
      </text>
    </comment>
  </commentList>
</comments>
</file>

<file path=xl/comments25.xml><?xml version="1.0" encoding="utf-8"?>
<comments xmlns="http://schemas.openxmlformats.org/spreadsheetml/2006/main">
  <authors>
    <author>chenjie</author>
    <author>sucheng</author>
  </authors>
  <commentList>
    <comment ref="C8" authorId="0">
      <text>
        <r>
          <rPr>
            <b/>
            <sz val="9"/>
            <rFont val="宋体"/>
            <charset val="134"/>
          </rPr>
          <t>chenjie:</t>
        </r>
        <r>
          <rPr>
            <sz val="9"/>
            <rFont val="宋体"/>
            <charset val="134"/>
          </rPr>
          <t xml:space="preserve">
设备按单台（套）填列</t>
        </r>
      </text>
    </comment>
    <comment ref="D8" authorId="1">
      <text>
        <r>
          <rPr>
            <b/>
            <sz val="9"/>
            <rFont val="宋体"/>
            <charset val="134"/>
          </rPr>
          <t>sucheng:</t>
        </r>
        <r>
          <rPr>
            <sz val="9"/>
            <rFont val="宋体"/>
            <charset val="134"/>
          </rPr>
          <t xml:space="preserve">
企业资产管理所使用的编号</t>
        </r>
      </text>
    </comment>
    <comment ref="E8" authorId="0">
      <text>
        <r>
          <rPr>
            <b/>
            <sz val="9"/>
            <rFont val="宋体"/>
            <charset val="134"/>
          </rPr>
          <t>chenjie:</t>
        </r>
        <r>
          <rPr>
            <sz val="9"/>
            <rFont val="宋体"/>
            <charset val="134"/>
          </rPr>
          <t xml:space="preserve">
按设备铭牌填写</t>
        </r>
      </text>
    </comment>
    <comment ref="G8" authorId="0">
      <text>
        <r>
          <rPr>
            <b/>
            <sz val="9"/>
            <rFont val="宋体"/>
            <charset val="134"/>
          </rPr>
          <t>chenjie:</t>
        </r>
        <r>
          <rPr>
            <sz val="9"/>
            <rFont val="宋体"/>
            <charset val="134"/>
          </rPr>
          <t xml:space="preserve">
台、件、套、个等</t>
        </r>
      </text>
    </comment>
    <comment ref="D9" authorId="1">
      <text>
        <r>
          <rPr>
            <b/>
            <sz val="9"/>
            <rFont val="宋体"/>
            <charset val="134"/>
          </rPr>
          <t>sucheng:</t>
        </r>
        <r>
          <rPr>
            <sz val="9"/>
            <rFont val="宋体"/>
            <charset val="134"/>
          </rPr>
          <t xml:space="preserve">
企业资产管理所使用的编号</t>
        </r>
      </text>
    </comment>
    <comment ref="D10" authorId="1">
      <text>
        <r>
          <rPr>
            <b/>
            <sz val="9"/>
            <rFont val="宋体"/>
            <charset val="134"/>
          </rPr>
          <t>sucheng:</t>
        </r>
        <r>
          <rPr>
            <sz val="9"/>
            <rFont val="宋体"/>
            <charset val="134"/>
          </rPr>
          <t xml:space="preserve">
企业资产管理所使用的编号</t>
        </r>
      </text>
    </comment>
    <comment ref="D11" authorId="1">
      <text>
        <r>
          <rPr>
            <b/>
            <sz val="9"/>
            <rFont val="宋体"/>
            <charset val="134"/>
          </rPr>
          <t>sucheng:</t>
        </r>
        <r>
          <rPr>
            <sz val="9"/>
            <rFont val="宋体"/>
            <charset val="134"/>
          </rPr>
          <t xml:space="preserve">
企业资产管理所使用的编号</t>
        </r>
      </text>
    </comment>
    <comment ref="D12" authorId="1">
      <text>
        <r>
          <rPr>
            <b/>
            <sz val="9"/>
            <rFont val="宋体"/>
            <charset val="134"/>
          </rPr>
          <t>sucheng:</t>
        </r>
        <r>
          <rPr>
            <sz val="9"/>
            <rFont val="宋体"/>
            <charset val="134"/>
          </rPr>
          <t xml:space="preserve">
企业资产管理所使用的编号</t>
        </r>
      </text>
    </comment>
    <comment ref="D13" authorId="1">
      <text>
        <r>
          <rPr>
            <b/>
            <sz val="9"/>
            <rFont val="宋体"/>
            <charset val="134"/>
          </rPr>
          <t>sucheng:</t>
        </r>
        <r>
          <rPr>
            <sz val="9"/>
            <rFont val="宋体"/>
            <charset val="134"/>
          </rPr>
          <t xml:space="preserve">
企业资产管理所使用的编号</t>
        </r>
      </text>
    </comment>
    <comment ref="D14" authorId="1">
      <text>
        <r>
          <rPr>
            <b/>
            <sz val="9"/>
            <rFont val="宋体"/>
            <charset val="134"/>
          </rPr>
          <t>sucheng:</t>
        </r>
        <r>
          <rPr>
            <sz val="9"/>
            <rFont val="宋体"/>
            <charset val="134"/>
          </rPr>
          <t xml:space="preserve">
企业资产管理所使用的编号</t>
        </r>
      </text>
    </comment>
    <comment ref="D15" authorId="1">
      <text>
        <r>
          <rPr>
            <b/>
            <sz val="9"/>
            <rFont val="宋体"/>
            <charset val="134"/>
          </rPr>
          <t>sucheng:</t>
        </r>
        <r>
          <rPr>
            <sz val="9"/>
            <rFont val="宋体"/>
            <charset val="134"/>
          </rPr>
          <t xml:space="preserve">
企业资产管理所使用的编号</t>
        </r>
      </text>
    </comment>
  </commentList>
</comments>
</file>

<file path=xl/comments26.xml><?xml version="1.0" encoding="utf-8"?>
<comments xmlns="http://schemas.openxmlformats.org/spreadsheetml/2006/main">
  <authors>
    <author>chenjie</author>
  </authors>
  <commentList>
    <comment ref="B8" authorId="0">
      <text>
        <r>
          <rPr>
            <b/>
            <sz val="9"/>
            <rFont val="宋体"/>
            <charset val="134"/>
          </rPr>
          <t>chenjie:</t>
        </r>
        <r>
          <rPr>
            <sz val="9"/>
            <rFont val="宋体"/>
            <charset val="134"/>
          </rPr>
          <t xml:space="preserve">
土地使用权证书的编号</t>
        </r>
      </text>
    </comment>
    <comment ref="D8" authorId="0">
      <text>
        <r>
          <rPr>
            <b/>
            <sz val="9"/>
            <rFont val="宋体"/>
            <charset val="134"/>
          </rPr>
          <t>chenjie:</t>
        </r>
        <r>
          <rPr>
            <sz val="9"/>
            <rFont val="宋体"/>
            <charset val="134"/>
          </rPr>
          <t xml:space="preserve">
所填内容应与土地证记录相符</t>
        </r>
      </text>
    </comment>
    <comment ref="E8" authorId="0">
      <text>
        <r>
          <rPr>
            <b/>
            <sz val="9"/>
            <rFont val="宋体"/>
            <charset val="134"/>
          </rPr>
          <t>chenjie:</t>
        </r>
        <r>
          <rPr>
            <sz val="9"/>
            <rFont val="宋体"/>
            <charset val="134"/>
          </rPr>
          <t xml:space="preserve">
所填内容应与土地证记录相符</t>
        </r>
      </text>
    </comment>
    <comment ref="F8" authorId="0">
      <text>
        <r>
          <rPr>
            <b/>
            <sz val="9"/>
            <rFont val="宋体"/>
            <charset val="134"/>
          </rPr>
          <t>chenjie:</t>
        </r>
        <r>
          <rPr>
            <sz val="9"/>
            <rFont val="宋体"/>
            <charset val="134"/>
          </rPr>
          <t xml:space="preserve">
所填内容应与土地证记录相符</t>
        </r>
      </text>
    </comment>
    <comment ref="G8" authorId="0">
      <text>
        <r>
          <rPr>
            <b/>
            <sz val="9"/>
            <rFont val="宋体"/>
            <charset val="134"/>
          </rPr>
          <t>chenjie:</t>
        </r>
        <r>
          <rPr>
            <sz val="9"/>
            <rFont val="宋体"/>
            <charset val="134"/>
          </rPr>
          <t xml:space="preserve">
所填内容应与土地证记录相符</t>
        </r>
      </text>
    </comment>
  </commentList>
</comments>
</file>

<file path=xl/comments27.xml><?xml version="1.0" encoding="utf-8"?>
<comments xmlns="http://schemas.openxmlformats.org/spreadsheetml/2006/main">
  <authors>
    <author>chenjie</author>
  </authors>
  <commentList>
    <comment ref="E7" authorId="0">
      <text>
        <r>
          <rPr>
            <b/>
            <sz val="9"/>
            <rFont val="宋体"/>
            <charset val="134"/>
          </rPr>
          <t>chenjie:</t>
        </r>
        <r>
          <rPr>
            <sz val="9"/>
            <rFont val="宋体"/>
            <charset val="134"/>
          </rPr>
          <t xml:space="preserve">
形象进度可以按工程施工进度的四个阶段考虑。（做完前期工程为一个阶段；动工已有一定时间为第二阶段；完成主体工程为第三阶段；由此到竣工为第四阶段。）</t>
        </r>
      </text>
    </comment>
    <comment ref="F7" authorId="0">
      <text>
        <r>
          <rPr>
            <b/>
            <sz val="9"/>
            <rFont val="宋体"/>
            <charset val="134"/>
          </rPr>
          <t>chenjie:</t>
        </r>
        <r>
          <rPr>
            <sz val="9"/>
            <rFont val="宋体"/>
            <charset val="134"/>
          </rPr>
          <t xml:space="preserve">
指财务实际付款与合同总价款之比</t>
        </r>
      </text>
    </comment>
    <comment ref="L7" authorId="0">
      <text>
        <r>
          <rPr>
            <b/>
            <sz val="9"/>
            <rFont val="宋体"/>
            <charset val="134"/>
          </rPr>
          <t>chenjie:</t>
        </r>
        <r>
          <rPr>
            <sz val="9"/>
            <rFont val="宋体"/>
            <charset val="134"/>
          </rPr>
          <t xml:space="preserve">
处于非正常状态的在建工程项目应在备注栏标注在建工程的施工状况，如：“停建1年、季节性停建”等</t>
        </r>
      </text>
    </comment>
  </commentList>
</comments>
</file>

<file path=xl/comments28.xml><?xml version="1.0" encoding="utf-8"?>
<comments xmlns="http://schemas.openxmlformats.org/spreadsheetml/2006/main">
  <authors>
    <author>chenjie</author>
  </authors>
  <commentList>
    <comment ref="B8" authorId="0">
      <text>
        <r>
          <rPr>
            <b/>
            <sz val="9"/>
            <rFont val="宋体"/>
            <charset val="134"/>
          </rPr>
          <t>chenjie:</t>
        </r>
        <r>
          <rPr>
            <sz val="9"/>
            <rFont val="宋体"/>
            <charset val="134"/>
          </rPr>
          <t xml:space="preserve">
请按照工程项目整理填列本表，不应按照财务入账时间顺序填列。</t>
        </r>
      </text>
    </comment>
    <comment ref="S8" authorId="0">
      <text>
        <r>
          <rPr>
            <b/>
            <sz val="9"/>
            <rFont val="宋体"/>
            <charset val="134"/>
          </rPr>
          <t>chenjie:</t>
        </r>
        <r>
          <rPr>
            <sz val="9"/>
            <rFont val="宋体"/>
            <charset val="134"/>
          </rPr>
          <t xml:space="preserve">
处于非正常状态的在建工程项目应在备注栏标注在建工程的施工状况，如：“停建1年、季节性停建”等</t>
        </r>
      </text>
    </comment>
  </commentList>
</comments>
</file>

<file path=xl/comments29.xml><?xml version="1.0" encoding="utf-8"?>
<comments xmlns="http://schemas.openxmlformats.org/spreadsheetml/2006/main">
  <authors>
    <author>chenjie</author>
  </authors>
  <commentList>
    <comment ref="B7" authorId="0">
      <text>
        <r>
          <rPr>
            <b/>
            <sz val="9"/>
            <rFont val="宋体"/>
            <charset val="134"/>
          </rPr>
          <t>chenjie:</t>
        </r>
        <r>
          <rPr>
            <sz val="9"/>
            <rFont val="宋体"/>
            <charset val="134"/>
          </rPr>
          <t xml:space="preserve">
填列转入固定资产实物名称及规格型号，如“报废油罐汽车HQG5吨1辆”、“出售CA6140.2M普通车床1台”等</t>
        </r>
      </text>
    </comment>
    <comment ref="C7" authorId="0">
      <text>
        <r>
          <rPr>
            <b/>
            <sz val="9"/>
            <rFont val="宋体"/>
            <charset val="134"/>
          </rPr>
          <t>chenjie:</t>
        </r>
        <r>
          <rPr>
            <sz val="9"/>
            <rFont val="宋体"/>
            <charset val="134"/>
          </rPr>
          <t xml:space="preserve">
发生日期为转入时间</t>
        </r>
      </text>
    </comment>
    <comment ref="I7" authorId="0">
      <text>
        <r>
          <rPr>
            <b/>
            <sz val="9"/>
            <rFont val="宋体"/>
            <charset val="134"/>
          </rPr>
          <t>chenjie:</t>
        </r>
        <r>
          <rPr>
            <sz val="9"/>
            <rFont val="宋体"/>
            <charset val="134"/>
          </rPr>
          <t xml:space="preserve">
简要注明基准日资产清理状况（如“已清理完毕”、“清理净损失”、“清理收入”等</t>
        </r>
      </text>
    </comment>
  </commentList>
</comments>
</file>

<file path=xl/comments30.xml><?xml version="1.0" encoding="utf-8"?>
<comments xmlns="http://schemas.openxmlformats.org/spreadsheetml/2006/main">
  <authors>
    <author>chenjie</author>
  </authors>
  <commentList>
    <comment ref="P8" authorId="0">
      <text>
        <r>
          <rPr>
            <b/>
            <sz val="9"/>
            <rFont val="宋体"/>
            <charset val="134"/>
          </rPr>
          <t>chenjie:</t>
        </r>
        <r>
          <rPr>
            <sz val="9"/>
            <rFont val="宋体"/>
            <charset val="134"/>
          </rPr>
          <t xml:space="preserve">
应注明的事项：(1)盘盈(2)非正常资产，如“停用、不需用、待报废、淘汰、盘亏”等((4)因折旧提超等原因造成负数余额的项目，应简述原因(5)其他</t>
        </r>
      </text>
    </comment>
  </commentList>
</comments>
</file>

<file path=xl/comments31.xml><?xml version="1.0" encoding="utf-8"?>
<comments xmlns="http://schemas.openxmlformats.org/spreadsheetml/2006/main">
  <authors>
    <author>chenjie</author>
  </authors>
  <commentList>
    <comment ref="Q8" authorId="0">
      <text>
        <r>
          <rPr>
            <b/>
            <sz val="9"/>
            <rFont val="宋体"/>
            <charset val="134"/>
          </rPr>
          <t>chenjie:</t>
        </r>
        <r>
          <rPr>
            <sz val="9"/>
            <rFont val="宋体"/>
            <charset val="134"/>
          </rPr>
          <t xml:space="preserve">
应注明的事项：(1)盘盈(2)非正常资产，如“停用、不需用、待报废、淘汰、盘亏”等(3)仪器仪表、电梯、锅炉、压力容器等规定由有关部门定期鉴定的设备应注明“达标”或“未达标”(4)因折旧提超等原因造成负数余额的项目，应简述原因(5)其他</t>
        </r>
      </text>
    </comment>
  </commentList>
</comments>
</file>

<file path=xl/comments32.xml><?xml version="1.0" encoding="utf-8"?>
<comments xmlns="http://schemas.openxmlformats.org/spreadsheetml/2006/main">
  <authors>
    <author>chenjie</author>
  </authors>
  <commentList>
    <comment ref="C8" authorId="0">
      <text>
        <r>
          <rPr>
            <b/>
            <sz val="9"/>
            <rFont val="宋体"/>
            <charset val="134"/>
          </rPr>
          <t>chenjie:</t>
        </r>
        <r>
          <rPr>
            <sz val="9"/>
            <rFont val="宋体"/>
            <charset val="134"/>
          </rPr>
          <t xml:space="preserve">
土地使用权证书的编号</t>
        </r>
      </text>
    </comment>
    <comment ref="E8" authorId="0">
      <text>
        <r>
          <rPr>
            <b/>
            <sz val="9"/>
            <rFont val="宋体"/>
            <charset val="134"/>
          </rPr>
          <t>chenjie:</t>
        </r>
        <r>
          <rPr>
            <sz val="9"/>
            <rFont val="宋体"/>
            <charset val="134"/>
          </rPr>
          <t xml:space="preserve">
所填内容应与土地证记录相符</t>
        </r>
      </text>
    </comment>
    <comment ref="F8" authorId="0">
      <text/>
    </comment>
  </commentList>
</comments>
</file>

<file path=xl/comments33.xml><?xml version="1.0" encoding="utf-8"?>
<comments xmlns="http://schemas.openxmlformats.org/spreadsheetml/2006/main">
  <authors>
    <author>chenjie</author>
  </authors>
  <commentList>
    <comment ref="B7" authorId="0">
      <text>
        <r>
          <rPr>
            <b/>
            <sz val="9"/>
            <rFont val="宋体"/>
            <charset val="134"/>
          </rPr>
          <t>chenjie:</t>
        </r>
        <r>
          <rPr>
            <sz val="9"/>
            <rFont val="宋体"/>
            <charset val="134"/>
          </rPr>
          <t xml:space="preserve">
如：“</t>
        </r>
        <r>
          <rPr>
            <sz val="9"/>
            <rFont val="Times New Roman"/>
            <charset val="134"/>
          </rPr>
          <t>××</t>
        </r>
        <r>
          <rPr>
            <sz val="9"/>
            <rFont val="宋体"/>
            <charset val="134"/>
          </rPr>
          <t>专利权”、“</t>
        </r>
        <r>
          <rPr>
            <sz val="9"/>
            <rFont val="Times New Roman"/>
            <charset val="134"/>
          </rPr>
          <t>××</t>
        </r>
        <r>
          <rPr>
            <sz val="9"/>
            <rFont val="宋体"/>
            <charset val="134"/>
          </rPr>
          <t>软件”等</t>
        </r>
      </text>
    </comment>
    <comment ref="L7" authorId="0">
      <text>
        <r>
          <rPr>
            <b/>
            <sz val="9"/>
            <rFont val="宋体"/>
            <charset val="134"/>
          </rPr>
          <t>chenjie:</t>
        </r>
        <r>
          <rPr>
            <sz val="9"/>
            <rFont val="宋体"/>
            <charset val="134"/>
          </rPr>
          <t xml:space="preserve">
企业实际拥有但基准日未入帐的不应填入本表</t>
        </r>
      </text>
    </comment>
  </commentList>
</comments>
</file>

<file path=xl/comments34.xml><?xml version="1.0" encoding="utf-8"?>
<comments xmlns="http://schemas.openxmlformats.org/spreadsheetml/2006/main">
  <authors>
    <author>chenjie</author>
  </authors>
  <commentList>
    <comment ref="B7" authorId="0">
      <text>
        <r>
          <rPr>
            <b/>
            <sz val="9"/>
            <rFont val="宋体"/>
            <charset val="134"/>
          </rPr>
          <t>chenjie:</t>
        </r>
        <r>
          <rPr>
            <sz val="9"/>
            <rFont val="宋体"/>
            <charset val="134"/>
          </rPr>
          <t xml:space="preserve">
如：“</t>
        </r>
        <r>
          <rPr>
            <sz val="9"/>
            <rFont val="Times New Roman"/>
            <charset val="134"/>
          </rPr>
          <t>××</t>
        </r>
        <r>
          <rPr>
            <sz val="9"/>
            <rFont val="宋体"/>
            <charset val="134"/>
          </rPr>
          <t>专利权”、“</t>
        </r>
        <r>
          <rPr>
            <sz val="9"/>
            <rFont val="Times New Roman"/>
            <charset val="134"/>
          </rPr>
          <t>××</t>
        </r>
        <r>
          <rPr>
            <sz val="9"/>
            <rFont val="宋体"/>
            <charset val="134"/>
          </rPr>
          <t>软件”等</t>
        </r>
      </text>
    </comment>
    <comment ref="I7" authorId="0">
      <text>
        <r>
          <rPr>
            <b/>
            <sz val="9"/>
            <rFont val="宋体"/>
            <charset val="134"/>
          </rPr>
          <t>chenjie:</t>
        </r>
        <r>
          <rPr>
            <sz val="9"/>
            <rFont val="宋体"/>
            <charset val="134"/>
          </rPr>
          <t xml:space="preserve">
企业实际拥有但基准日未入帐的不应填入本表</t>
        </r>
      </text>
    </comment>
  </commentList>
</comments>
</file>

<file path=xl/comments35.xml><?xml version="1.0" encoding="utf-8"?>
<comments xmlns="http://schemas.openxmlformats.org/spreadsheetml/2006/main">
  <authors>
    <author>user</author>
  </authors>
  <commentList>
    <comment ref="B6" authorId="0">
      <text>
        <r>
          <rPr>
            <b/>
            <sz val="9"/>
            <rFont val="宋体"/>
            <charset val="134"/>
          </rPr>
          <t>user:</t>
        </r>
        <r>
          <rPr>
            <sz val="9"/>
            <rFont val="宋体"/>
            <charset val="134"/>
          </rPr>
          <t xml:space="preserve">
按项目明细填报
</t>
        </r>
      </text>
    </comment>
  </commentList>
</comments>
</file>

<file path=xl/comments36.xml><?xml version="1.0" encoding="utf-8"?>
<comments xmlns="http://schemas.openxmlformats.org/spreadsheetml/2006/main">
  <authors>
    <author>chenjie</author>
  </authors>
  <commentList>
    <comment ref="I7" authorId="0">
      <text>
        <r>
          <rPr>
            <b/>
            <sz val="9"/>
            <rFont val="宋体"/>
            <charset val="134"/>
          </rPr>
          <t>chenjie:</t>
        </r>
        <r>
          <rPr>
            <sz val="9"/>
            <rFont val="宋体"/>
            <charset val="134"/>
          </rPr>
          <t xml:space="preserve">
金额较大的项目，在备注栏注明其内容或附说明该项资产的内容和价值构成的专项说明。</t>
        </r>
      </text>
    </comment>
  </commentList>
</comments>
</file>

<file path=xl/comments37.xml><?xml version="1.0" encoding="utf-8"?>
<comments xmlns="http://schemas.openxmlformats.org/spreadsheetml/2006/main">
  <authors>
    <author>chenjie</author>
  </authors>
  <commentList>
    <comment ref="B7" authorId="0">
      <text>
        <r>
          <rPr>
            <b/>
            <sz val="9"/>
            <rFont val="宋体"/>
            <charset val="134"/>
          </rPr>
          <t>chenjie:</t>
        </r>
        <r>
          <rPr>
            <sz val="9"/>
            <rFont val="宋体"/>
            <charset val="134"/>
          </rPr>
          <t xml:space="preserve">
填全称</t>
        </r>
      </text>
    </comment>
    <comment ref="C7" authorId="0">
      <text>
        <r>
          <rPr>
            <b/>
            <sz val="9"/>
            <rFont val="宋体"/>
            <charset val="134"/>
          </rPr>
          <t>chenjie:</t>
        </r>
        <r>
          <rPr>
            <sz val="9"/>
            <rFont val="宋体"/>
            <charset val="134"/>
          </rPr>
          <t xml:space="preserve">
指借款合同规定的借款启始日，填列到日</t>
        </r>
      </text>
    </comment>
    <comment ref="D7" authorId="0">
      <text>
        <r>
          <rPr>
            <b/>
            <sz val="9"/>
            <rFont val="宋体"/>
            <charset val="134"/>
          </rPr>
          <t>chenjie:</t>
        </r>
        <r>
          <rPr>
            <sz val="9"/>
            <rFont val="宋体"/>
            <charset val="134"/>
          </rPr>
          <t xml:space="preserve">
与借款合同规定到期日应一致</t>
        </r>
      </text>
    </comment>
    <comment ref="E7" authorId="0">
      <text>
        <r>
          <rPr>
            <b/>
            <sz val="9"/>
            <rFont val="宋体"/>
            <charset val="134"/>
          </rPr>
          <t>chenjie:</t>
        </r>
        <r>
          <rPr>
            <sz val="9"/>
            <rFont val="宋体"/>
            <charset val="134"/>
          </rPr>
          <t xml:space="preserve">
与借款合同规定利率应一致</t>
        </r>
      </text>
    </comment>
    <comment ref="O7" authorId="0">
      <text>
        <r>
          <rPr>
            <b/>
            <sz val="9"/>
            <rFont val="宋体"/>
            <charset val="134"/>
          </rPr>
          <t>chenjie:</t>
        </r>
        <r>
          <rPr>
            <sz val="9"/>
            <rFont val="宋体"/>
            <charset val="134"/>
          </rPr>
          <t xml:space="preserve">
标明（或附专项说明）借款的用途、担保条件（信用担保、资产抵押或质押等）、借款利息计提及支付情况（请准确说明利息计提、支付到哪一天）。</t>
        </r>
      </text>
    </comment>
  </commentList>
</comments>
</file>

<file path=xl/comments38.xml><?xml version="1.0" encoding="utf-8"?>
<comments xmlns="http://schemas.openxmlformats.org/spreadsheetml/2006/main">
  <authors>
    <author>chenjie</author>
  </authors>
  <commentList>
    <comment ref="B7" authorId="0">
      <text>
        <r>
          <rPr>
            <b/>
            <sz val="9"/>
            <rFont val="宋体"/>
            <charset val="134"/>
          </rPr>
          <t>chenjie:</t>
        </r>
        <r>
          <rPr>
            <sz val="9"/>
            <rFont val="宋体"/>
            <charset val="134"/>
          </rPr>
          <t xml:space="preserve">
债权单位名称应填列全称，不应以地名或不明确的简称或业务内容代替</t>
        </r>
      </text>
    </comment>
    <comment ref="C7" authorId="0">
      <text>
        <r>
          <rPr>
            <b/>
            <sz val="9"/>
            <rFont val="宋体"/>
            <charset val="134"/>
          </rPr>
          <t>chenjie:</t>
        </r>
        <r>
          <rPr>
            <sz val="9"/>
            <rFont val="宋体"/>
            <charset val="134"/>
          </rPr>
          <t xml:space="preserve">
填列最后一笔贷方发生额的日期；
日期填写形式(半角状态下)如：2002.6又如2001.11</t>
        </r>
      </text>
    </comment>
    <comment ref="D7" authorId="0">
      <text>
        <r>
          <rPr>
            <b/>
            <sz val="9"/>
            <rFont val="宋体"/>
            <charset val="134"/>
          </rPr>
          <t>chenjie:</t>
        </r>
        <r>
          <rPr>
            <sz val="9"/>
            <rFont val="宋体"/>
            <charset val="134"/>
          </rPr>
          <t xml:space="preserve">
如：“购油款”等</t>
        </r>
      </text>
    </comment>
    <comment ref="H7" authorId="0">
      <text>
        <r>
          <rPr>
            <b/>
            <sz val="9"/>
            <rFont val="宋体"/>
            <charset val="134"/>
          </rPr>
          <t>chenjie:</t>
        </r>
        <r>
          <rPr>
            <sz val="9"/>
            <rFont val="宋体"/>
            <charset val="134"/>
          </rPr>
          <t xml:space="preserve">
1）债权单位为关联方、总公司内部或本公司内部单位的，应在备注栏注明“关联方”、“总公司内部”“内部单位”；2） 涉诉款项应在备注中标明；3）评估基准日后已付款的项目，应注明日期。如“2002年7月4日付款”；4）其他填表单位认为应说明的事项</t>
        </r>
      </text>
    </comment>
  </commentList>
</comments>
</file>

<file path=xl/comments39.xml><?xml version="1.0" encoding="utf-8"?>
<comments xmlns="http://schemas.openxmlformats.org/spreadsheetml/2006/main">
  <authors>
    <author>chenjie</author>
  </authors>
  <commentList>
    <comment ref="B7" authorId="0">
      <text>
        <r>
          <rPr>
            <b/>
            <sz val="9"/>
            <rFont val="宋体"/>
            <charset val="134"/>
          </rPr>
          <t>chenjie:</t>
        </r>
        <r>
          <rPr>
            <sz val="9"/>
            <rFont val="宋体"/>
            <charset val="134"/>
          </rPr>
          <t xml:space="preserve">
债权单位名称应填列全称，不应以地名或不明确的简称或业务内容代替</t>
        </r>
      </text>
    </comment>
    <comment ref="C7" authorId="0">
      <text>
        <r>
          <rPr>
            <b/>
            <sz val="9"/>
            <rFont val="宋体"/>
            <charset val="134"/>
          </rPr>
          <t>chenjie:</t>
        </r>
        <r>
          <rPr>
            <sz val="9"/>
            <rFont val="宋体"/>
            <charset val="134"/>
          </rPr>
          <t xml:space="preserve">
填列票据的签发日期；
</t>
        </r>
      </text>
    </comment>
    <comment ref="L7" authorId="0">
      <text>
        <r>
          <rPr>
            <b/>
            <sz val="9"/>
            <rFont val="宋体"/>
            <charset val="134"/>
          </rPr>
          <t>chenjie:</t>
        </r>
        <r>
          <rPr>
            <sz val="9"/>
            <rFont val="宋体"/>
            <charset val="134"/>
          </rPr>
          <t xml:space="preserve">
1）债权单位为关联方、总公司内部或本公司内部单位的，应在备注栏注明“关联方”、“总公司内部”“内部单位”；2） 涉诉款项应在备注中标明；3）评估基准日后已付款的项目，应注明日期。如“2002年7月4日付款”；4）已到期尚未支付的，需简要说明原因。</t>
        </r>
      </text>
    </comment>
  </commentList>
</comments>
</file>

<file path=xl/comments40.xml><?xml version="1.0" encoding="utf-8"?>
<comments xmlns="http://schemas.openxmlformats.org/spreadsheetml/2006/main">
  <authors>
    <author>seaman</author>
    <author>chenjie</author>
  </authors>
  <commentList>
    <comment ref="F6" authorId="0">
      <text>
        <r>
          <rPr>
            <sz val="9"/>
            <rFont val="Times New Roman"/>
            <charset val="134"/>
          </rPr>
          <t>1</t>
        </r>
        <r>
          <rPr>
            <sz val="9"/>
            <rFont val="宋体"/>
            <charset val="134"/>
          </rPr>
          <t>年以内</t>
        </r>
        <r>
          <rPr>
            <sz val="9"/>
            <rFont val="Times New Roman"/>
            <charset val="134"/>
          </rPr>
          <t xml:space="preserve">
1~2</t>
        </r>
        <r>
          <rPr>
            <sz val="9"/>
            <rFont val="宋体"/>
            <charset val="134"/>
          </rPr>
          <t>年</t>
        </r>
        <r>
          <rPr>
            <sz val="9"/>
            <rFont val="Times New Roman"/>
            <charset val="134"/>
          </rPr>
          <t xml:space="preserve">
2~3</t>
        </r>
        <r>
          <rPr>
            <sz val="9"/>
            <rFont val="宋体"/>
            <charset val="134"/>
          </rPr>
          <t>年</t>
        </r>
        <r>
          <rPr>
            <sz val="9"/>
            <rFont val="Times New Roman"/>
            <charset val="134"/>
          </rPr>
          <t xml:space="preserve">
3~4</t>
        </r>
        <r>
          <rPr>
            <sz val="9"/>
            <rFont val="宋体"/>
            <charset val="134"/>
          </rPr>
          <t>年</t>
        </r>
        <r>
          <rPr>
            <sz val="9"/>
            <rFont val="Times New Roman"/>
            <charset val="134"/>
          </rPr>
          <t xml:space="preserve">
4~5</t>
        </r>
        <r>
          <rPr>
            <sz val="9"/>
            <rFont val="宋体"/>
            <charset val="134"/>
          </rPr>
          <t>年</t>
        </r>
        <r>
          <rPr>
            <sz val="9"/>
            <rFont val="Times New Roman"/>
            <charset val="134"/>
          </rPr>
          <t xml:space="preserve">
5</t>
        </r>
        <r>
          <rPr>
            <sz val="9"/>
            <rFont val="宋体"/>
            <charset val="134"/>
          </rPr>
          <t>年以上</t>
        </r>
      </text>
    </comment>
    <comment ref="I7" authorId="1">
      <text>
        <r>
          <rPr>
            <b/>
            <sz val="9"/>
            <rFont val="宋体"/>
            <charset val="134"/>
          </rPr>
          <t>chenjie:</t>
        </r>
        <r>
          <rPr>
            <sz val="9"/>
            <rFont val="宋体"/>
            <charset val="134"/>
          </rPr>
          <t xml:space="preserve">
1）债权单位为关联方、总公司内部或本公司内部单位的，应在备注栏注明“关联方”、“总公司内部”“内部单位”；2） 涉诉款项应在备注中标明；3）评估基准日后已付款的项目，应注明日期。如“2002年7月4日付款”；4）其他填表单位认为应说明的事项</t>
        </r>
      </text>
    </comment>
  </commentList>
</comments>
</file>

<file path=xl/comments41.xml><?xml version="1.0" encoding="utf-8"?>
<comments xmlns="http://schemas.openxmlformats.org/spreadsheetml/2006/main">
  <authors>
    <author>seaman</author>
    <author>chenjie</author>
  </authors>
  <commentList>
    <comment ref="F6" authorId="0">
      <text>
        <r>
          <rPr>
            <sz val="9"/>
            <rFont val="Times New Roman"/>
            <charset val="134"/>
          </rPr>
          <t>1</t>
        </r>
        <r>
          <rPr>
            <sz val="9"/>
            <rFont val="宋体"/>
            <charset val="134"/>
          </rPr>
          <t>年以内</t>
        </r>
        <r>
          <rPr>
            <sz val="9"/>
            <rFont val="Times New Roman"/>
            <charset val="134"/>
          </rPr>
          <t xml:space="preserve">
1~2</t>
        </r>
        <r>
          <rPr>
            <sz val="9"/>
            <rFont val="宋体"/>
            <charset val="134"/>
          </rPr>
          <t>年</t>
        </r>
        <r>
          <rPr>
            <sz val="9"/>
            <rFont val="Times New Roman"/>
            <charset val="134"/>
          </rPr>
          <t xml:space="preserve">
2~3</t>
        </r>
        <r>
          <rPr>
            <sz val="9"/>
            <rFont val="宋体"/>
            <charset val="134"/>
          </rPr>
          <t>年</t>
        </r>
        <r>
          <rPr>
            <sz val="9"/>
            <rFont val="Times New Roman"/>
            <charset val="134"/>
          </rPr>
          <t xml:space="preserve">
3~4</t>
        </r>
        <r>
          <rPr>
            <sz val="9"/>
            <rFont val="宋体"/>
            <charset val="134"/>
          </rPr>
          <t>年</t>
        </r>
        <r>
          <rPr>
            <sz val="9"/>
            <rFont val="Times New Roman"/>
            <charset val="134"/>
          </rPr>
          <t xml:space="preserve">
4~5</t>
        </r>
        <r>
          <rPr>
            <sz val="9"/>
            <rFont val="宋体"/>
            <charset val="134"/>
          </rPr>
          <t>年</t>
        </r>
        <r>
          <rPr>
            <sz val="9"/>
            <rFont val="Times New Roman"/>
            <charset val="134"/>
          </rPr>
          <t xml:space="preserve">
5</t>
        </r>
        <r>
          <rPr>
            <sz val="9"/>
            <rFont val="宋体"/>
            <charset val="134"/>
          </rPr>
          <t>年以上</t>
        </r>
      </text>
    </comment>
    <comment ref="I7" authorId="1">
      <text>
        <r>
          <rPr>
            <b/>
            <sz val="9"/>
            <rFont val="宋体"/>
            <charset val="134"/>
          </rPr>
          <t>chenjie:</t>
        </r>
        <r>
          <rPr>
            <sz val="9"/>
            <rFont val="宋体"/>
            <charset val="134"/>
          </rPr>
          <t xml:space="preserve">
1）债权单位为关联方、总公司内部或本公司内部单位的，应在备注栏注明“关联方”、“总公司内部”“内部单位”；2） 涉诉款项应在备注中标明；3）评估基准日后已付款的项目，应注明日期。如“2002年7月4日付款”；4）其他填表单位认为应说明的事项</t>
        </r>
      </text>
    </comment>
    <comment ref="I8" authorId="1">
      <text>
        <r>
          <rPr>
            <b/>
            <sz val="9"/>
            <rFont val="宋体"/>
            <charset val="134"/>
          </rPr>
          <t>chenjie:</t>
        </r>
        <r>
          <rPr>
            <sz val="9"/>
            <rFont val="宋体"/>
            <charset val="134"/>
          </rPr>
          <t xml:space="preserve">
1）债权单位为关联方、总公司内部或本公司内部单位的，应在备注栏注明“关联方”、“总公司内部”“内部单位”；2） 涉诉款项应在备注中标明；3）评估基准日后已付款的项目，应注明日期。如“2002年7月4日付款”；4）其他填表单位认为应说明的事项</t>
        </r>
      </text>
    </comment>
    <comment ref="I9" authorId="1">
      <text>
        <r>
          <rPr>
            <b/>
            <sz val="9"/>
            <rFont val="宋体"/>
            <charset val="134"/>
          </rPr>
          <t>chenjie:</t>
        </r>
        <r>
          <rPr>
            <sz val="9"/>
            <rFont val="宋体"/>
            <charset val="134"/>
          </rPr>
          <t xml:space="preserve">
1）债权单位为关联方、总公司内部或本公司内部单位的，应在备注栏注明“关联方”、“总公司内部”“内部单位”；2） 涉诉款项应在备注中标明；3）评估基准日后已付款的项目，应注明日期。如“2002年7月4日付款”；4）其他填表单位认为应说明的事项</t>
        </r>
      </text>
    </comment>
  </commentList>
</comments>
</file>

<file path=xl/comments42.xml><?xml version="1.0" encoding="utf-8"?>
<comments xmlns="http://schemas.openxmlformats.org/spreadsheetml/2006/main">
  <authors>
    <author>chenjie</author>
  </authors>
  <commentList>
    <comment ref="B7" authorId="0">
      <text>
        <r>
          <rPr>
            <b/>
            <sz val="9"/>
            <rFont val="宋体"/>
            <charset val="134"/>
          </rPr>
          <t>chenjie:</t>
        </r>
        <r>
          <rPr>
            <sz val="9"/>
            <rFont val="宋体"/>
            <charset val="134"/>
          </rPr>
          <t xml:space="preserve">
填写所计提的应付工资的具体组成内容，如“工资、住房补贴”等，根据填表单位财务部门的计提应付工资的方式和内容填写</t>
        </r>
      </text>
    </comment>
    <comment ref="C7" authorId="0">
      <text>
        <r>
          <rPr>
            <b/>
            <sz val="9"/>
            <rFont val="宋体"/>
            <charset val="134"/>
          </rPr>
          <t>chenjie:</t>
        </r>
        <r>
          <rPr>
            <sz val="9"/>
            <rFont val="宋体"/>
            <charset val="134"/>
          </rPr>
          <t xml:space="preserve">
填写贷方最后一笔发生额的日期</t>
        </r>
      </text>
    </comment>
    <comment ref="G7" authorId="0">
      <text>
        <r>
          <rPr>
            <b/>
            <sz val="9"/>
            <rFont val="宋体"/>
            <charset val="134"/>
          </rPr>
          <t>chenjie:</t>
        </r>
        <r>
          <rPr>
            <sz val="9"/>
            <rFont val="宋体"/>
            <charset val="134"/>
          </rPr>
          <t xml:space="preserve">
备注中应注明计提依据（如：工效挂钩批准额度</t>
        </r>
        <r>
          <rPr>
            <sz val="9"/>
            <rFont val="Times New Roman"/>
            <charset val="134"/>
          </rPr>
          <t>×××</t>
        </r>
        <r>
          <rPr>
            <sz val="9"/>
            <rFont val="宋体"/>
            <charset val="134"/>
          </rPr>
          <t>万元／年）及基准日应付工资帐面余额的滚存期间。</t>
        </r>
      </text>
    </comment>
  </commentList>
</comments>
</file>

<file path=xl/comments43.xml><?xml version="1.0" encoding="utf-8"?>
<comments xmlns="http://schemas.openxmlformats.org/spreadsheetml/2006/main">
  <authors>
    <author>chenjie</author>
  </authors>
  <commentList>
    <comment ref="B7" authorId="0">
      <text>
        <r>
          <rPr>
            <b/>
            <sz val="9"/>
            <rFont val="宋体"/>
            <charset val="134"/>
          </rPr>
          <t>chenjie:</t>
        </r>
        <r>
          <rPr>
            <sz val="9"/>
            <rFont val="宋体"/>
            <charset val="134"/>
          </rPr>
          <t xml:space="preserve">
填表单位的专管税务机关，应填写全称</t>
        </r>
      </text>
    </comment>
    <comment ref="C7" authorId="0">
      <text>
        <r>
          <rPr>
            <b/>
            <sz val="9"/>
            <rFont val="宋体"/>
            <charset val="134"/>
          </rPr>
          <t>chenjie:</t>
        </r>
        <r>
          <rPr>
            <sz val="9"/>
            <rFont val="宋体"/>
            <charset val="134"/>
          </rPr>
          <t xml:space="preserve">
填写贷方最后一笔发生额的日期</t>
        </r>
      </text>
    </comment>
    <comment ref="H7" authorId="0">
      <text>
        <r>
          <rPr>
            <b/>
            <sz val="9"/>
            <rFont val="宋体"/>
            <charset val="134"/>
          </rPr>
          <t>chenjie:</t>
        </r>
        <r>
          <rPr>
            <sz val="9"/>
            <rFont val="宋体"/>
            <charset val="134"/>
          </rPr>
          <t xml:space="preserve">
备注中应注明税款所属期间。</t>
        </r>
      </text>
    </comment>
  </commentList>
</comments>
</file>

<file path=xl/comments44.xml><?xml version="1.0" encoding="utf-8"?>
<comments xmlns="http://schemas.openxmlformats.org/spreadsheetml/2006/main">
  <authors>
    <author>chenjie</author>
  </authors>
  <commentList>
    <comment ref="B7" authorId="0">
      <text>
        <r>
          <rPr>
            <b/>
            <sz val="9"/>
            <rFont val="宋体"/>
            <charset val="134"/>
          </rPr>
          <t>chenjie:</t>
        </r>
        <r>
          <rPr>
            <sz val="9"/>
            <rFont val="宋体"/>
            <charset val="134"/>
          </rPr>
          <t xml:space="preserve">
填全称</t>
        </r>
      </text>
    </comment>
    <comment ref="C7" authorId="0">
      <text>
        <r>
          <rPr>
            <b/>
            <sz val="9"/>
            <rFont val="宋体"/>
            <charset val="134"/>
          </rPr>
          <t>chenjie:</t>
        </r>
        <r>
          <rPr>
            <sz val="9"/>
            <rFont val="宋体"/>
            <charset val="134"/>
          </rPr>
          <t xml:space="preserve">
发生日期指利息结算日，填列到日。</t>
        </r>
      </text>
    </comment>
    <comment ref="E7" authorId="0">
      <text>
        <r>
          <rPr>
            <b/>
            <sz val="9"/>
            <rFont val="宋体"/>
            <charset val="134"/>
          </rPr>
          <t>chenjie:</t>
        </r>
        <r>
          <rPr>
            <sz val="9"/>
            <rFont val="宋体"/>
            <charset val="134"/>
          </rPr>
          <t xml:space="preserve">
填列到“日”，如“2001.6.1—2001.12.30”。</t>
        </r>
      </text>
    </comment>
  </commentList>
</comments>
</file>

<file path=xl/comments45.xml><?xml version="1.0" encoding="utf-8"?>
<comments xmlns="http://schemas.openxmlformats.org/spreadsheetml/2006/main">
  <authors>
    <author>chenjie</author>
  </authors>
  <commentList>
    <comment ref="H7" authorId="0">
      <text>
        <r>
          <rPr>
            <b/>
            <sz val="9"/>
            <rFont val="宋体"/>
            <charset val="134"/>
          </rPr>
          <t>chenjie:</t>
        </r>
        <r>
          <rPr>
            <sz val="9"/>
            <rFont val="宋体"/>
            <charset val="134"/>
          </rPr>
          <t xml:space="preserve">
对于长期未付的利润（股利），请在备注栏标明原因</t>
        </r>
      </text>
    </comment>
  </commentList>
</comments>
</file>

<file path=xl/comments46.xml><?xml version="1.0" encoding="utf-8"?>
<comments xmlns="http://schemas.openxmlformats.org/spreadsheetml/2006/main">
  <authors>
    <author>seaman</author>
  </authors>
  <commentList>
    <comment ref="F6" authorId="0">
      <text>
        <r>
          <rPr>
            <sz val="9"/>
            <rFont val="Times New Roman"/>
            <charset val="134"/>
          </rPr>
          <t>1</t>
        </r>
        <r>
          <rPr>
            <sz val="9"/>
            <rFont val="宋体"/>
            <charset val="134"/>
          </rPr>
          <t>年以内</t>
        </r>
        <r>
          <rPr>
            <sz val="9"/>
            <rFont val="Times New Roman"/>
            <charset val="134"/>
          </rPr>
          <t xml:space="preserve">
1~2</t>
        </r>
        <r>
          <rPr>
            <sz val="9"/>
            <rFont val="宋体"/>
            <charset val="134"/>
          </rPr>
          <t>年</t>
        </r>
        <r>
          <rPr>
            <sz val="9"/>
            <rFont val="Times New Roman"/>
            <charset val="134"/>
          </rPr>
          <t xml:space="preserve">
2~3</t>
        </r>
        <r>
          <rPr>
            <sz val="9"/>
            <rFont val="宋体"/>
            <charset val="134"/>
          </rPr>
          <t>年</t>
        </r>
        <r>
          <rPr>
            <sz val="9"/>
            <rFont val="Times New Roman"/>
            <charset val="134"/>
          </rPr>
          <t xml:space="preserve">
3~4</t>
        </r>
        <r>
          <rPr>
            <sz val="9"/>
            <rFont val="宋体"/>
            <charset val="134"/>
          </rPr>
          <t>年</t>
        </r>
        <r>
          <rPr>
            <sz val="9"/>
            <rFont val="Times New Roman"/>
            <charset val="134"/>
          </rPr>
          <t xml:space="preserve">
4~5</t>
        </r>
        <r>
          <rPr>
            <sz val="9"/>
            <rFont val="宋体"/>
            <charset val="134"/>
          </rPr>
          <t>年</t>
        </r>
        <r>
          <rPr>
            <sz val="9"/>
            <rFont val="Times New Roman"/>
            <charset val="134"/>
          </rPr>
          <t xml:space="preserve">
5</t>
        </r>
        <r>
          <rPr>
            <sz val="9"/>
            <rFont val="宋体"/>
            <charset val="134"/>
          </rPr>
          <t>年以上</t>
        </r>
      </text>
    </comment>
  </commentList>
</comments>
</file>

<file path=xl/comments47.xml><?xml version="1.0" encoding="utf-8"?>
<comments xmlns="http://schemas.openxmlformats.org/spreadsheetml/2006/main">
  <authors>
    <author>chenjie</author>
  </authors>
  <commentList>
    <comment ref="B7" authorId="0">
      <text>
        <r>
          <rPr>
            <b/>
            <sz val="9"/>
            <rFont val="宋体"/>
            <charset val="134"/>
          </rPr>
          <t>chenjie:</t>
        </r>
        <r>
          <rPr>
            <sz val="9"/>
            <rFont val="宋体"/>
            <charset val="134"/>
          </rPr>
          <t xml:space="preserve">
参见长期借款表</t>
        </r>
      </text>
    </comment>
  </commentList>
</comments>
</file>

<file path=xl/comments48.xml><?xml version="1.0" encoding="utf-8"?>
<comments xmlns="http://schemas.openxmlformats.org/spreadsheetml/2006/main">
  <authors>
    <author>chenjie</author>
  </authors>
  <commentList>
    <comment ref="B7" authorId="0">
      <text>
        <r>
          <rPr>
            <b/>
            <sz val="9"/>
            <rFont val="宋体"/>
            <charset val="134"/>
          </rPr>
          <t>chenjie:</t>
        </r>
        <r>
          <rPr>
            <sz val="9"/>
            <rFont val="宋体"/>
            <charset val="134"/>
          </rPr>
          <t xml:space="preserve">
填全称</t>
        </r>
      </text>
    </comment>
    <comment ref="C7" authorId="0">
      <text>
        <r>
          <rPr>
            <b/>
            <sz val="9"/>
            <rFont val="宋体"/>
            <charset val="134"/>
          </rPr>
          <t>chenjie:</t>
        </r>
        <r>
          <rPr>
            <sz val="9"/>
            <rFont val="宋体"/>
            <charset val="134"/>
          </rPr>
          <t xml:space="preserve">
指借款合同规定的借款启始日，填列到日</t>
        </r>
      </text>
    </comment>
    <comment ref="D7" authorId="0">
      <text>
        <r>
          <rPr>
            <b/>
            <sz val="9"/>
            <rFont val="宋体"/>
            <charset val="134"/>
          </rPr>
          <t>chenjie:</t>
        </r>
        <r>
          <rPr>
            <sz val="9"/>
            <rFont val="宋体"/>
            <charset val="134"/>
          </rPr>
          <t xml:space="preserve">
与借款合同规定到期日应一致</t>
        </r>
      </text>
    </comment>
    <comment ref="E7" authorId="0">
      <text>
        <r>
          <rPr>
            <b/>
            <sz val="9"/>
            <rFont val="宋体"/>
            <charset val="134"/>
          </rPr>
          <t>chenjie:</t>
        </r>
        <r>
          <rPr>
            <sz val="9"/>
            <rFont val="宋体"/>
            <charset val="134"/>
          </rPr>
          <t xml:space="preserve">
与借款合同规定利率应一致</t>
        </r>
      </text>
    </comment>
    <comment ref="N7" authorId="0">
      <text>
        <r>
          <rPr>
            <b/>
            <sz val="9"/>
            <rFont val="宋体"/>
            <charset val="134"/>
          </rPr>
          <t>chenjie:</t>
        </r>
        <r>
          <rPr>
            <sz val="9"/>
            <rFont val="宋体"/>
            <charset val="134"/>
          </rPr>
          <t xml:space="preserve">
标明（或附专项说明）借款的用途、担保条件（信用担保、资产抵押或质押等）、借款利息计提及支付情况（请准确说明利息计提、支付到哪一天）。</t>
        </r>
      </text>
    </comment>
  </commentList>
</comments>
</file>

<file path=xl/comments49.xml><?xml version="1.0" encoding="utf-8"?>
<comments xmlns="http://schemas.openxmlformats.org/spreadsheetml/2006/main">
  <authors>
    <author>sucheng</author>
    <author>chenjie</author>
  </authors>
  <commentList>
    <comment ref="E7" authorId="0">
      <text>
        <r>
          <rPr>
            <b/>
            <sz val="9"/>
            <rFont val="宋体"/>
            <charset val="134"/>
          </rPr>
          <t>sucheng:</t>
        </r>
        <r>
          <rPr>
            <sz val="9"/>
            <rFont val="宋体"/>
            <charset val="134"/>
          </rPr>
          <t xml:space="preserve">
合同规定的，于基准日尚未支付的余额</t>
        </r>
      </text>
    </comment>
    <comment ref="B8" authorId="1">
      <text>
        <r>
          <rPr>
            <b/>
            <sz val="9"/>
            <rFont val="宋体"/>
            <charset val="134"/>
          </rPr>
          <t>chenjie:</t>
        </r>
        <r>
          <rPr>
            <sz val="9"/>
            <rFont val="宋体"/>
            <charset val="134"/>
          </rPr>
          <t xml:space="preserve">
填列债权单位全称</t>
        </r>
      </text>
    </comment>
    <comment ref="C8" authorId="1">
      <text>
        <r>
          <rPr>
            <b/>
            <sz val="9"/>
            <rFont val="宋体"/>
            <charset val="134"/>
          </rPr>
          <t>chenjie:</t>
        </r>
        <r>
          <rPr>
            <sz val="9"/>
            <rFont val="宋体"/>
            <charset val="134"/>
          </rPr>
          <t xml:space="preserve">
按合同协议确定的开始计算应付款的日期，填列到日。</t>
        </r>
      </text>
    </comment>
    <comment ref="D8" authorId="1">
      <text>
        <r>
          <rPr>
            <b/>
            <sz val="9"/>
            <rFont val="宋体"/>
            <charset val="134"/>
          </rPr>
          <t>chenjie:</t>
        </r>
        <r>
          <rPr>
            <sz val="9"/>
            <rFont val="宋体"/>
            <charset val="134"/>
          </rPr>
          <t xml:space="preserve">
指应付款内容，如“引进</t>
        </r>
        <r>
          <rPr>
            <sz val="9"/>
            <rFont val="Times New Roman"/>
            <charset val="134"/>
          </rPr>
          <t>××</t>
        </r>
        <r>
          <rPr>
            <sz val="9"/>
            <rFont val="宋体"/>
            <charset val="134"/>
          </rPr>
          <t>设备款或融资租赁</t>
        </r>
        <r>
          <rPr>
            <sz val="9"/>
            <rFont val="Times New Roman"/>
            <charset val="134"/>
          </rPr>
          <t>××</t>
        </r>
        <r>
          <rPr>
            <sz val="9"/>
            <rFont val="宋体"/>
            <charset val="134"/>
          </rPr>
          <t>设备款”等；</t>
        </r>
      </text>
    </comment>
    <comment ref="L8" authorId="1">
      <text>
        <r>
          <rPr>
            <b/>
            <sz val="9"/>
            <rFont val="宋体"/>
            <charset val="134"/>
          </rPr>
          <t>chenjie:</t>
        </r>
        <r>
          <rPr>
            <sz val="9"/>
            <rFont val="宋体"/>
            <charset val="134"/>
          </rPr>
          <t xml:space="preserve">
请注明帐面初始额的构成。</t>
        </r>
      </text>
    </comment>
  </commentList>
</comments>
</file>

<file path=xl/sharedStrings.xml><?xml version="1.0" encoding="utf-8"?>
<sst xmlns="http://schemas.openxmlformats.org/spreadsheetml/2006/main" count="2954" uniqueCount="1299">
  <si>
    <t>本表由评估机构填写</t>
  </si>
  <si>
    <t>评估人员</t>
  </si>
  <si>
    <t>名单</t>
  </si>
  <si>
    <t>项目负责人:</t>
  </si>
  <si>
    <t>沈冬梅</t>
  </si>
  <si>
    <t>项目现场负责人：</t>
  </si>
  <si>
    <t>签字资产评估师:</t>
  </si>
  <si>
    <t>沈冬梅 彭海云</t>
  </si>
  <si>
    <t>流 动 资 产 评估人员:</t>
  </si>
  <si>
    <t>长期股权投资评估人员:</t>
  </si>
  <si>
    <t>投资性房地产评估人员：</t>
  </si>
  <si>
    <t>房   屋   类评估人员:</t>
  </si>
  <si>
    <t>设   备   类评估人员:</t>
  </si>
  <si>
    <t>土        地评估人员:</t>
  </si>
  <si>
    <t>其他固定资产评估人员:</t>
  </si>
  <si>
    <t>其他无形资产评估人员:</t>
  </si>
  <si>
    <t>矿  业  权  评估人员：</t>
  </si>
  <si>
    <t>其他非流动资产评估人员:</t>
  </si>
  <si>
    <t>负        债评估人员:</t>
  </si>
  <si>
    <t>返回索引页</t>
  </si>
  <si>
    <t>基本情况表</t>
  </si>
  <si>
    <r>
      <rPr>
        <b/>
        <sz val="10"/>
        <color indexed="10"/>
        <rFont val="仿宋_GB2312"/>
        <charset val="134"/>
      </rPr>
      <t>企业填写以下内容</t>
    </r>
    <r>
      <rPr>
        <b/>
        <sz val="10"/>
        <color indexed="10"/>
        <rFont val="Times New Roman"/>
        <charset val="134"/>
      </rPr>
      <t>:</t>
    </r>
  </si>
  <si>
    <t>金额单位：人民币元</t>
  </si>
  <si>
    <r>
      <rPr>
        <b/>
        <sz val="10"/>
        <rFont val="仿宋_GB2312"/>
        <charset val="134"/>
      </rPr>
      <t>被评估单位
（或产权持有单位）名称</t>
    </r>
    <r>
      <rPr>
        <b/>
        <sz val="10"/>
        <rFont val="Times New Roman"/>
        <charset val="134"/>
      </rPr>
      <t>:</t>
    </r>
  </si>
  <si>
    <t>中文</t>
  </si>
  <si>
    <t>法定代表人</t>
  </si>
  <si>
    <t>手机</t>
  </si>
  <si>
    <t>英文</t>
  </si>
  <si>
    <t>法定地址</t>
  </si>
  <si>
    <t>邮政编码</t>
  </si>
  <si>
    <t>总经理</t>
  </si>
  <si>
    <t>办公地址</t>
  </si>
  <si>
    <t>财务负责人</t>
  </si>
  <si>
    <t>办公电话</t>
  </si>
  <si>
    <t>传真</t>
  </si>
  <si>
    <t>E-mail</t>
  </si>
  <si>
    <t>项目联系人</t>
  </si>
  <si>
    <t>经营范围</t>
  </si>
  <si>
    <t>注册日期</t>
  </si>
  <si>
    <t>经营期限</t>
  </si>
  <si>
    <t>经济性质</t>
  </si>
  <si>
    <t>总资产额</t>
  </si>
  <si>
    <t>营业收入</t>
  </si>
  <si>
    <t>主管工商机关</t>
  </si>
  <si>
    <t>营业执照号码</t>
  </si>
  <si>
    <t>所属行业</t>
  </si>
  <si>
    <t>净资产额</t>
  </si>
  <si>
    <t>税后利润</t>
  </si>
  <si>
    <t>主管税务机关</t>
  </si>
  <si>
    <t>批准机关及证书号码</t>
  </si>
  <si>
    <t>开业日期</t>
  </si>
  <si>
    <t>休假日</t>
  </si>
  <si>
    <t>财务结账日</t>
  </si>
  <si>
    <t>执行会计制度</t>
  </si>
  <si>
    <t>前五名投资者（股东）名称</t>
  </si>
  <si>
    <t>注册资本</t>
  </si>
  <si>
    <t>实收资本</t>
  </si>
  <si>
    <t>金额</t>
  </si>
  <si>
    <t>出资比例</t>
  </si>
  <si>
    <t>合计</t>
  </si>
  <si>
    <t>主要长期投资单位（或异地分支机构）名称</t>
  </si>
  <si>
    <t>地址</t>
  </si>
  <si>
    <t>注册资金</t>
  </si>
  <si>
    <t>持股比例</t>
  </si>
  <si>
    <t>核算方式</t>
  </si>
  <si>
    <t>上年度注册会计师审计结论</t>
  </si>
  <si>
    <t>以前年度评估情况</t>
  </si>
  <si>
    <r>
      <rPr>
        <b/>
        <sz val="10"/>
        <color indexed="10"/>
        <rFont val="仿宋_GB2312"/>
        <charset val="134"/>
      </rPr>
      <t>评估机构填写以下内容</t>
    </r>
    <r>
      <rPr>
        <b/>
        <sz val="10"/>
        <color indexed="10"/>
        <rFont val="Times New Roman"/>
        <charset val="134"/>
      </rPr>
      <t>:</t>
    </r>
  </si>
  <si>
    <t>委托项目</t>
  </si>
  <si>
    <t>类别</t>
  </si>
  <si>
    <t>项目编号</t>
  </si>
  <si>
    <t>作业日期</t>
  </si>
  <si>
    <t>评估目的</t>
  </si>
  <si>
    <t>报告编号</t>
  </si>
  <si>
    <t>填表日期</t>
  </si>
  <si>
    <t>评估范围</t>
  </si>
  <si>
    <t>项目负责人：</t>
  </si>
  <si>
    <t>法定代表人：</t>
  </si>
  <si>
    <t>评估机构：</t>
  </si>
  <si>
    <t>云南通域房地产土地资产评估有限公司</t>
  </si>
  <si>
    <t>签字资产评估师：</t>
  </si>
  <si>
    <t>流动资产</t>
  </si>
  <si>
    <t>长期股权投资</t>
  </si>
  <si>
    <t>投资性房地产</t>
  </si>
  <si>
    <t>房屋</t>
  </si>
  <si>
    <t>设备</t>
  </si>
  <si>
    <t>其他固定资产</t>
  </si>
  <si>
    <t>土地</t>
  </si>
  <si>
    <t>其他无形资产</t>
  </si>
  <si>
    <t>负债</t>
  </si>
  <si>
    <r>
      <rPr>
        <b/>
        <sz val="10"/>
        <rFont val="仿宋_GB2312"/>
        <charset val="134"/>
      </rPr>
      <t>被评估单位（或产权持有单位）填表人</t>
    </r>
    <r>
      <rPr>
        <b/>
        <sz val="10"/>
        <rFont val="Times New Roman"/>
        <charset val="134"/>
      </rPr>
      <t>:</t>
    </r>
  </si>
  <si>
    <r>
      <rPr>
        <b/>
        <sz val="10"/>
        <rFont val="仿宋_GB2312"/>
        <charset val="134"/>
      </rPr>
      <t>评估人员</t>
    </r>
    <r>
      <rPr>
        <b/>
        <sz val="10"/>
        <rFont val="Times New Roman"/>
        <charset val="134"/>
      </rPr>
      <t>:</t>
    </r>
  </si>
  <si>
    <t>资产评估明细表填表说明</t>
  </si>
  <si>
    <t>一、基本要求</t>
  </si>
  <si>
    <r>
      <rPr>
        <sz val="12"/>
        <rFont val="Times New Roman"/>
        <charset val="134"/>
      </rPr>
      <t xml:space="preserve"> (</t>
    </r>
    <r>
      <rPr>
        <sz val="12"/>
        <rFont val="仿宋_GB2312"/>
        <charset val="134"/>
      </rPr>
      <t>一</t>
    </r>
    <r>
      <rPr>
        <sz val="12"/>
        <rFont val="Times New Roman"/>
        <charset val="134"/>
      </rPr>
      <t>)</t>
    </r>
    <r>
      <rPr>
        <sz val="12"/>
        <rFont val="仿宋_GB2312"/>
        <charset val="134"/>
      </rPr>
      <t>填表范围：</t>
    </r>
  </si>
  <si>
    <r>
      <rPr>
        <b/>
        <sz val="14"/>
        <rFont val="Times New Roman"/>
        <charset val="134"/>
      </rPr>
      <t xml:space="preserve">     </t>
    </r>
    <r>
      <rPr>
        <b/>
        <sz val="14"/>
        <rFont val="仿宋_GB2312"/>
        <charset val="134"/>
      </rPr>
      <t>纳入评估范围的资产要保证与评估基准日被评估单位（或产权持有单位）的资产负债表（或模拟资产负债表）完全一致</t>
    </r>
    <r>
      <rPr>
        <b/>
        <sz val="14"/>
        <rFont val="Times New Roman"/>
        <charset val="134"/>
      </rPr>
      <t>,</t>
    </r>
    <r>
      <rPr>
        <b/>
        <sz val="14"/>
        <rFont val="仿宋_GB2312"/>
        <charset val="134"/>
      </rPr>
      <t>即填表完成后，自动生成的资产评估分类汇总表</t>
    </r>
    <r>
      <rPr>
        <b/>
        <sz val="14"/>
        <rFont val="Times New Roman"/>
        <charset val="134"/>
      </rPr>
      <t>(</t>
    </r>
    <r>
      <rPr>
        <b/>
        <sz val="14"/>
        <rFont val="仿宋_GB2312"/>
        <charset val="134"/>
      </rPr>
      <t>表</t>
    </r>
    <r>
      <rPr>
        <b/>
        <sz val="14"/>
        <rFont val="Times New Roman"/>
        <charset val="134"/>
      </rPr>
      <t>2)</t>
    </r>
    <r>
      <rPr>
        <b/>
        <sz val="14"/>
        <rFont val="仿宋_GB2312"/>
        <charset val="134"/>
      </rPr>
      <t>审计前面值一栏与资产负债表（或模拟资产负债表）一致</t>
    </r>
    <r>
      <rPr>
        <b/>
        <sz val="14"/>
        <rFont val="Times New Roman"/>
        <charset val="134"/>
      </rPr>
      <t>,</t>
    </r>
    <r>
      <rPr>
        <b/>
        <sz val="14"/>
        <rFont val="仿宋_GB2312"/>
        <charset val="134"/>
      </rPr>
      <t>如有审计</t>
    </r>
    <r>
      <rPr>
        <b/>
        <sz val="14"/>
        <rFont val="Times New Roman"/>
        <charset val="134"/>
      </rPr>
      <t>,</t>
    </r>
    <r>
      <rPr>
        <b/>
        <sz val="14"/>
        <rFont val="仿宋_GB2312"/>
        <charset val="134"/>
      </rPr>
      <t>还应与提供给审计师的审计前面值一致。</t>
    </r>
  </si>
  <si>
    <t>(二)“评估基准日”与“被评估单位（或产权持有单位）名称”,统一填于“资产评估明细表表封面” 中，各明细表会自动生成。被评估单位（或产权持有单位）名称要与该单位的营业执照所列明的名称完全一致,并在每页明细表左上角“被评估单位（或产权持有单位）”处加盖被评估单位（或产权持有单位）公章。</t>
  </si>
  <si>
    <t>(三)对于企业财务核算中没有的会计科目不必填写相应的明细表。</t>
  </si>
  <si>
    <r>
      <rPr>
        <sz val="14"/>
        <rFont val="仿宋_GB2312"/>
        <charset val="134"/>
      </rPr>
      <t>(四) 对于申报明细表中“账面价值</t>
    </r>
    <r>
      <rPr>
        <sz val="14"/>
        <rFont val="Times New Roman"/>
        <charset val="134"/>
      </rPr>
      <t>”</t>
    </r>
    <r>
      <rPr>
        <sz val="14"/>
        <rFont val="仿宋_GB2312"/>
        <charset val="134"/>
      </rPr>
      <t>一栏(不含本栏)左方所有空白栏以及需要填写的备注栏请企业填写齐全。但对于该类资产不适用的参数栏可不必填写，如，房屋建筑物表中，非工业建筑可不必填写“吊车吨位”、“跨度”、“柱距”等栏。</t>
    </r>
  </si>
  <si>
    <r>
      <rPr>
        <sz val="14"/>
        <rFont val="仿宋_GB2312"/>
        <charset val="134"/>
      </rPr>
      <t>(五)明细表中填列金额单位为</t>
    </r>
    <r>
      <rPr>
        <sz val="14"/>
        <rFont val="Times New Roman"/>
        <charset val="134"/>
      </rPr>
      <t>“</t>
    </r>
    <r>
      <rPr>
        <sz val="14"/>
        <rFont val="仿宋_GB2312"/>
        <charset val="134"/>
      </rPr>
      <t>人民币元</t>
    </r>
    <r>
      <rPr>
        <sz val="14"/>
        <rFont val="Times New Roman"/>
        <charset val="134"/>
      </rPr>
      <t>”</t>
    </r>
    <r>
      <rPr>
        <sz val="14"/>
        <rFont val="仿宋_GB2312"/>
        <charset val="134"/>
      </rPr>
      <t xml:space="preserve">，精确到小数点后两位。 </t>
    </r>
  </si>
  <si>
    <r>
      <rPr>
        <sz val="14"/>
        <rFont val="仿宋_GB2312"/>
        <charset val="134"/>
      </rPr>
      <t>(六)明细表中日期根据要求填至月(如建成年月)或日(如出票日期)，填写</t>
    </r>
    <r>
      <rPr>
        <b/>
        <sz val="14"/>
        <rFont val="仿宋_GB2312"/>
        <charset val="134"/>
      </rPr>
      <t>日期格式</t>
    </r>
    <r>
      <rPr>
        <sz val="14"/>
        <rFont val="仿宋_GB2312"/>
        <charset val="134"/>
      </rPr>
      <t>为“2009-05”（不能写为2009.5）或 “2009-05-02”（不能填为2009.5.2）。</t>
    </r>
  </si>
  <si>
    <t>(七)未指明月利率之处应指年利率，计量单位为“%”。若原始资料中为月利率或日利率,则换算为年利率。</t>
  </si>
  <si>
    <t>(八)明细表与各汇总表之间的数据已建立链接关系，汇总表中不应直接录入数据，但汇总表中已涂蓝色的各项减值准备应按实际填入。各表之间的关系示意如索引目录所示。</t>
  </si>
  <si>
    <r>
      <rPr>
        <sz val="14"/>
        <rFont val="仿宋_GB2312"/>
        <charset val="134"/>
      </rPr>
      <t>(九)每一张明细表内容超过20行时，可在电子表</t>
    </r>
    <r>
      <rPr>
        <b/>
        <sz val="14"/>
        <rFont val="仿宋_GB2312"/>
        <charset val="134"/>
      </rPr>
      <t>中间</t>
    </r>
    <r>
      <rPr>
        <sz val="14"/>
        <rFont val="仿宋_GB2312"/>
        <charset val="134"/>
      </rPr>
      <t>直接插入行。不能在第一行和合计行插入行。</t>
    </r>
  </si>
  <si>
    <t>(十)除本说明已明确提到的可修改之处外，请务必不要对表进行其他任何修改，不能删除或增加整张表格，对填报过程中出现的问题应及时与评估人员进行沟通，统一协商解决。</t>
  </si>
  <si>
    <t>(十一)请被评估单位（或产权持有单位）同时提供打印稿及电子版各一份。委托方及被评估单位（或产权持有单位）提供给评估师的书面资料一律以A4版面提供。</t>
  </si>
  <si>
    <t>二、评估明细表填表说明</t>
  </si>
  <si>
    <r>
      <rPr>
        <b/>
        <sz val="14"/>
        <rFont val="黑体"/>
        <charset val="134"/>
      </rPr>
      <t>1.</t>
    </r>
    <r>
      <rPr>
        <b/>
        <sz val="14"/>
        <rFont val="黑体"/>
        <charset val="134"/>
      </rPr>
      <t>流动资产类填表说明(表3-1-1至表3-11)</t>
    </r>
  </si>
  <si>
    <r>
      <rPr>
        <b/>
        <i/>
        <sz val="14"/>
        <rFont val="Times New Roman"/>
        <charset val="134"/>
      </rPr>
      <t>(1)</t>
    </r>
    <r>
      <rPr>
        <b/>
        <i/>
        <sz val="14"/>
        <rFont val="仿宋_GB2312"/>
        <charset val="134"/>
      </rPr>
      <t>表</t>
    </r>
    <r>
      <rPr>
        <b/>
        <i/>
        <sz val="14"/>
        <rFont val="Times New Roman"/>
        <charset val="134"/>
      </rPr>
      <t xml:space="preserve">3-1-1 </t>
    </r>
    <r>
      <rPr>
        <b/>
        <i/>
        <sz val="14"/>
        <rFont val="仿宋_GB2312"/>
        <charset val="134"/>
      </rPr>
      <t>货币资金</t>
    </r>
    <r>
      <rPr>
        <b/>
        <i/>
        <sz val="14"/>
        <rFont val="Times New Roman"/>
        <charset val="134"/>
      </rPr>
      <t>--</t>
    </r>
    <r>
      <rPr>
        <b/>
        <i/>
        <sz val="14"/>
        <rFont val="仿宋_GB2312"/>
        <charset val="134"/>
      </rPr>
      <t>现金</t>
    </r>
  </si>
  <si>
    <r>
      <rPr>
        <sz val="14"/>
        <rFont val="仿宋_GB2312"/>
        <charset val="134"/>
      </rPr>
      <t>“存放部门”要求填企业内部不同的现金存放部门，每一存放部门应分别填列，如“</t>
    </r>
    <r>
      <rPr>
        <sz val="14"/>
        <rFont val="Times New Roman"/>
        <charset val="134"/>
      </rPr>
      <t>×××</t>
    </r>
    <r>
      <rPr>
        <sz val="14"/>
        <rFont val="仿宋_GB2312"/>
        <charset val="134"/>
      </rPr>
      <t>财务处(科)”；</t>
    </r>
  </si>
  <si>
    <t>现金表中的外币，应在“外币账面金额”一栏填换算后的人民币价值。按币种、存放单位填列明细。评估基准日汇率为基准汇价。</t>
  </si>
  <si>
    <r>
      <rPr>
        <b/>
        <i/>
        <sz val="14"/>
        <rFont val="Times New Roman"/>
        <charset val="134"/>
      </rPr>
      <t>(2)</t>
    </r>
    <r>
      <rPr>
        <b/>
        <i/>
        <sz val="14"/>
        <rFont val="仿宋_GB2312"/>
        <charset val="134"/>
      </rPr>
      <t>表</t>
    </r>
    <r>
      <rPr>
        <b/>
        <i/>
        <sz val="14"/>
        <rFont val="Times New Roman"/>
        <charset val="134"/>
      </rPr>
      <t xml:space="preserve">3-1-2 </t>
    </r>
    <r>
      <rPr>
        <b/>
        <i/>
        <sz val="14"/>
        <rFont val="仿宋_GB2312"/>
        <charset val="134"/>
      </rPr>
      <t>货币资金</t>
    </r>
    <r>
      <rPr>
        <b/>
        <i/>
        <sz val="14"/>
        <rFont val="Times New Roman"/>
        <charset val="134"/>
      </rPr>
      <t>--</t>
    </r>
    <r>
      <rPr>
        <b/>
        <i/>
        <sz val="14"/>
        <rFont val="仿宋_GB2312"/>
        <charset val="134"/>
      </rPr>
      <t>银行存款</t>
    </r>
  </si>
  <si>
    <t>要按每一开户银行明细填写银行名称全称、账号、金额等，对于同一开户行的不同货币种类存款、不同账户存款也应分别一一列示，并在“外币账面金额”栏中注明该外币币种的原始币值。</t>
  </si>
  <si>
    <r>
      <rPr>
        <b/>
        <i/>
        <sz val="14"/>
        <rFont val="Times New Roman"/>
        <charset val="134"/>
      </rPr>
      <t>(3)</t>
    </r>
    <r>
      <rPr>
        <b/>
        <i/>
        <sz val="14"/>
        <rFont val="仿宋_GB2312"/>
        <charset val="134"/>
      </rPr>
      <t>表</t>
    </r>
    <r>
      <rPr>
        <b/>
        <i/>
        <sz val="14"/>
        <rFont val="Times New Roman"/>
        <charset val="134"/>
      </rPr>
      <t xml:space="preserve">3-1-3 </t>
    </r>
    <r>
      <rPr>
        <b/>
        <i/>
        <sz val="14"/>
        <rFont val="仿宋_GB2312"/>
        <charset val="134"/>
      </rPr>
      <t>货币资金</t>
    </r>
    <r>
      <rPr>
        <b/>
        <i/>
        <sz val="14"/>
        <rFont val="Times New Roman"/>
        <charset val="134"/>
      </rPr>
      <t>--</t>
    </r>
    <r>
      <rPr>
        <b/>
        <i/>
        <sz val="14"/>
        <rFont val="仿宋_GB2312"/>
        <charset val="134"/>
      </rPr>
      <t>其他货币资金</t>
    </r>
  </si>
  <si>
    <t>其他货币资金包含外埠存款、信用卡存款、信用证保证金存款等，要分类、分笔填写。对各种货币代值卡，要注明发行的金融单位。</t>
  </si>
  <si>
    <t>如为外埠存款或为信用卡存款，则名称及内容栏填写开户行的名称和账号。</t>
  </si>
  <si>
    <r>
      <rPr>
        <b/>
        <i/>
        <sz val="14"/>
        <rFont val="Times New Roman"/>
        <charset val="134"/>
      </rPr>
      <t>(4)</t>
    </r>
    <r>
      <rPr>
        <b/>
        <i/>
        <sz val="14"/>
        <rFont val="仿宋_GB2312"/>
        <charset val="134"/>
      </rPr>
      <t>表</t>
    </r>
    <r>
      <rPr>
        <b/>
        <i/>
        <sz val="14"/>
        <rFont val="Times New Roman"/>
        <charset val="134"/>
      </rPr>
      <t xml:space="preserve">3-2-1 </t>
    </r>
    <r>
      <rPr>
        <b/>
        <i/>
        <sz val="14"/>
        <rFont val="仿宋_GB2312"/>
        <charset val="134"/>
      </rPr>
      <t>交易性</t>
    </r>
    <r>
      <rPr>
        <b/>
        <i/>
        <sz val="14"/>
        <rFont val="Times New Roman"/>
        <charset val="134"/>
      </rPr>
      <t>—</t>
    </r>
    <r>
      <rPr>
        <b/>
        <i/>
        <sz val="14"/>
        <rFont val="仿宋_GB2312"/>
        <charset val="134"/>
      </rPr>
      <t>股票</t>
    </r>
  </si>
  <si>
    <t>①“被投资单位名称”指股票发行单位全称；</t>
  </si>
  <si>
    <t>②“股票名称”指该股票标准简称，包括代码，如太极集团600129；</t>
  </si>
  <si>
    <t>③“股票性质”指填列国家股、法人股或流通股；</t>
  </si>
  <si>
    <t>④“投资日期”指企业购买股票的日期或以其他方式(如非货币性交易换入、以债权换入等)取得股权的协议转让日期，非股票发行日期；</t>
  </si>
  <si>
    <t>⑤持股比例指所持股数量占发行总股本数的比例，如果少量购买，则不填此栏。</t>
  </si>
  <si>
    <r>
      <rPr>
        <b/>
        <i/>
        <sz val="14"/>
        <rFont val="Times New Roman"/>
        <charset val="134"/>
      </rPr>
      <t>(5)</t>
    </r>
    <r>
      <rPr>
        <b/>
        <i/>
        <sz val="14"/>
        <rFont val="仿宋_GB2312"/>
        <charset val="134"/>
      </rPr>
      <t>表</t>
    </r>
    <r>
      <rPr>
        <b/>
        <i/>
        <sz val="14"/>
        <rFont val="Times New Roman"/>
        <charset val="134"/>
      </rPr>
      <t xml:space="preserve">3-2-2 </t>
    </r>
    <r>
      <rPr>
        <b/>
        <i/>
        <sz val="14"/>
        <rFont val="仿宋_GB2312"/>
        <charset val="134"/>
      </rPr>
      <t>交易性</t>
    </r>
    <r>
      <rPr>
        <b/>
        <i/>
        <sz val="14"/>
        <rFont val="Times New Roman"/>
        <charset val="134"/>
      </rPr>
      <t>—</t>
    </r>
    <r>
      <rPr>
        <b/>
        <i/>
        <sz val="14"/>
        <rFont val="仿宋_GB2312"/>
        <charset val="134"/>
      </rPr>
      <t>债券</t>
    </r>
  </si>
  <si>
    <t>债券种类可以按用途（分基建债券、电力债券、专项债券）填列，其他填表情况同表3-2-1。</t>
  </si>
  <si>
    <r>
      <rPr>
        <b/>
        <i/>
        <sz val="14"/>
        <rFont val="Times New Roman"/>
        <charset val="134"/>
      </rPr>
      <t>(6)</t>
    </r>
    <r>
      <rPr>
        <b/>
        <i/>
        <sz val="14"/>
        <rFont val="宋体"/>
        <charset val="134"/>
      </rPr>
      <t>表</t>
    </r>
    <r>
      <rPr>
        <b/>
        <i/>
        <sz val="14"/>
        <rFont val="Times New Roman"/>
        <charset val="134"/>
      </rPr>
      <t>3-2-3</t>
    </r>
    <r>
      <rPr>
        <b/>
        <i/>
        <sz val="14"/>
        <rFont val="宋体"/>
        <charset val="134"/>
      </rPr>
      <t>交易性</t>
    </r>
    <r>
      <rPr>
        <b/>
        <i/>
        <sz val="14"/>
        <rFont val="Times New Roman"/>
        <charset val="134"/>
      </rPr>
      <t>--</t>
    </r>
    <r>
      <rPr>
        <b/>
        <i/>
        <sz val="14"/>
        <rFont val="宋体"/>
        <charset val="134"/>
      </rPr>
      <t>基金</t>
    </r>
  </si>
  <si>
    <t>基金种类可以按照开放式和封闭式基金填列，其他填表情况同表3-2-1</t>
  </si>
  <si>
    <r>
      <rPr>
        <b/>
        <i/>
        <sz val="14"/>
        <rFont val="Times New Roman"/>
        <charset val="134"/>
      </rPr>
      <t>(7)</t>
    </r>
    <r>
      <rPr>
        <b/>
        <i/>
        <sz val="14"/>
        <rFont val="仿宋_GB2312"/>
        <charset val="134"/>
      </rPr>
      <t>表</t>
    </r>
    <r>
      <rPr>
        <b/>
        <i/>
        <sz val="14"/>
        <rFont val="Times New Roman"/>
        <charset val="134"/>
      </rPr>
      <t xml:space="preserve">3-3 </t>
    </r>
    <r>
      <rPr>
        <b/>
        <i/>
        <sz val="14"/>
        <rFont val="仿宋_GB2312"/>
        <charset val="134"/>
      </rPr>
      <t>应收票据</t>
    </r>
  </si>
  <si>
    <t>①“户名”指债务人的户名全称；</t>
  </si>
  <si>
    <t>②“出票日期”指签发该票据的日期。</t>
  </si>
  <si>
    <t>注意事项：对于逾期未收回的应收票据，请在“备注”栏中标明未收回的原因；“涉及法律诉讼”的款项、欠款单位为关联方或内部往来的款项、用于抵押的应收票据等应分别在“备注”栏中予以说明。</t>
  </si>
  <si>
    <r>
      <rPr>
        <b/>
        <i/>
        <sz val="14"/>
        <rFont val="Times New Roman"/>
        <charset val="134"/>
      </rPr>
      <t>(8)</t>
    </r>
    <r>
      <rPr>
        <b/>
        <i/>
        <sz val="14"/>
        <rFont val="仿宋_GB2312"/>
        <charset val="134"/>
      </rPr>
      <t>表</t>
    </r>
    <r>
      <rPr>
        <b/>
        <i/>
        <sz val="14"/>
        <rFont val="Times New Roman"/>
        <charset val="134"/>
      </rPr>
      <t>3-4</t>
    </r>
    <r>
      <rPr>
        <b/>
        <i/>
        <sz val="14"/>
        <rFont val="仿宋_GB2312"/>
        <charset val="134"/>
      </rPr>
      <t>应收账款</t>
    </r>
  </si>
  <si>
    <t>①“业务内容”：指发生应收账款的相应业务名称，应收账款不分金额大小一律按照债务人和业务性质逐笔填列，不能出现其他；</t>
  </si>
  <si>
    <t>②“发生日期”：对滚动发生额可按照基准日前最后一次应收账款发生额的月份月末余额填列；</t>
  </si>
  <si>
    <t>③“账龄”：按月数填列，如一年零4个月，则填列“16”即可；</t>
  </si>
  <si>
    <t>④欠款单位名称应填列全称，不应以地名或不明确的简称代替；</t>
  </si>
  <si>
    <t>⑤欠款单位为关联方或内部单位的，应在备注栏注明“关联方”、“内部单位”；评估基准日后已收回金额应在备注栏注明收回日期；涉诉款项及其他企业认为应说明的事项应在备注中标明。</t>
  </si>
  <si>
    <r>
      <rPr>
        <b/>
        <i/>
        <sz val="14"/>
        <rFont val="Times New Roman"/>
        <charset val="134"/>
      </rPr>
      <t>(9)</t>
    </r>
    <r>
      <rPr>
        <b/>
        <i/>
        <sz val="14"/>
        <rFont val="宋体"/>
        <charset val="134"/>
      </rPr>
      <t>表</t>
    </r>
    <r>
      <rPr>
        <b/>
        <i/>
        <sz val="14"/>
        <rFont val="Times New Roman"/>
        <charset val="134"/>
      </rPr>
      <t xml:space="preserve">3-5 </t>
    </r>
    <r>
      <rPr>
        <b/>
        <i/>
        <sz val="14"/>
        <rFont val="宋体"/>
        <charset val="134"/>
      </rPr>
      <t>预付账款</t>
    </r>
  </si>
  <si>
    <t>参照表3-4。</t>
  </si>
  <si>
    <t>对预付设备款所涉及的实物已到货安装、使用，在清查时应注意与实物管理部门核对，以免出现重复申报或资产非真实盘盈。</t>
  </si>
  <si>
    <r>
      <rPr>
        <b/>
        <i/>
        <sz val="14"/>
        <rFont val="Times New Roman"/>
        <charset val="134"/>
      </rPr>
      <t>(10)</t>
    </r>
    <r>
      <rPr>
        <b/>
        <i/>
        <sz val="14"/>
        <rFont val="仿宋_GB2312"/>
        <charset val="134"/>
      </rPr>
      <t>表</t>
    </r>
    <r>
      <rPr>
        <b/>
        <i/>
        <sz val="14"/>
        <rFont val="Times New Roman"/>
        <charset val="134"/>
      </rPr>
      <t xml:space="preserve">3-6 </t>
    </r>
    <r>
      <rPr>
        <b/>
        <i/>
        <sz val="14"/>
        <rFont val="仿宋_GB2312"/>
        <charset val="134"/>
      </rPr>
      <t>应收利息</t>
    </r>
  </si>
  <si>
    <t>参照表3-5。</t>
  </si>
  <si>
    <r>
      <rPr>
        <b/>
        <i/>
        <sz val="14"/>
        <rFont val="Times New Roman"/>
        <charset val="134"/>
      </rPr>
      <t>(11)</t>
    </r>
    <r>
      <rPr>
        <b/>
        <i/>
        <sz val="14"/>
        <rFont val="仿宋_GB2312"/>
        <charset val="134"/>
      </rPr>
      <t>表</t>
    </r>
    <r>
      <rPr>
        <b/>
        <i/>
        <sz val="14"/>
        <rFont val="Times New Roman"/>
        <charset val="134"/>
      </rPr>
      <t>3-7</t>
    </r>
    <r>
      <rPr>
        <b/>
        <i/>
        <sz val="14"/>
        <rFont val="仿宋_GB2312"/>
        <charset val="134"/>
      </rPr>
      <t>应收股利</t>
    </r>
  </si>
  <si>
    <t>“发生日期”栏所指的是利润或股利分配时间；</t>
  </si>
  <si>
    <t>“股利所属期间”指股利发生的期间，如2002年应收2001年的股利，则该栏目填写“2001年度”。</t>
  </si>
  <si>
    <r>
      <rPr>
        <b/>
        <i/>
        <sz val="14"/>
        <rFont val="Times New Roman"/>
        <charset val="134"/>
      </rPr>
      <t>(12)</t>
    </r>
    <r>
      <rPr>
        <b/>
        <i/>
        <sz val="14"/>
        <rFont val="仿宋_GB2312"/>
        <charset val="134"/>
      </rPr>
      <t>表</t>
    </r>
    <r>
      <rPr>
        <b/>
        <i/>
        <sz val="14"/>
        <rFont val="Times New Roman"/>
        <charset val="134"/>
      </rPr>
      <t xml:space="preserve">3—8 </t>
    </r>
    <r>
      <rPr>
        <b/>
        <i/>
        <sz val="14"/>
        <rFont val="仿宋_GB2312"/>
        <charset val="134"/>
      </rPr>
      <t>其他应收款</t>
    </r>
  </si>
  <si>
    <r>
      <rPr>
        <sz val="14"/>
        <rFont val="仿宋_GB2312"/>
        <charset val="134"/>
      </rPr>
      <t>参照表3</t>
    </r>
    <r>
      <rPr>
        <sz val="14"/>
        <rFont val="Times New Roman"/>
        <charset val="134"/>
      </rPr>
      <t>—</t>
    </r>
    <r>
      <rPr>
        <sz val="14"/>
        <rFont val="仿宋_GB2312"/>
        <charset val="134"/>
      </rPr>
      <t>4。</t>
    </r>
  </si>
  <si>
    <r>
      <rPr>
        <b/>
        <i/>
        <sz val="14"/>
        <rFont val="Times New Roman"/>
        <charset val="134"/>
      </rPr>
      <t>(13)</t>
    </r>
    <r>
      <rPr>
        <b/>
        <i/>
        <sz val="14"/>
        <rFont val="仿宋_GB2312"/>
        <charset val="134"/>
      </rPr>
      <t>表</t>
    </r>
    <r>
      <rPr>
        <b/>
        <i/>
        <sz val="14"/>
        <rFont val="Times New Roman"/>
        <charset val="134"/>
      </rPr>
      <t>3—9—1</t>
    </r>
    <r>
      <rPr>
        <b/>
        <i/>
        <sz val="14"/>
        <rFont val="仿宋_GB2312"/>
        <charset val="134"/>
      </rPr>
      <t>至</t>
    </r>
    <r>
      <rPr>
        <b/>
        <i/>
        <sz val="14"/>
        <rFont val="Times New Roman"/>
        <charset val="134"/>
      </rPr>
      <t xml:space="preserve">3-9-8 </t>
    </r>
    <r>
      <rPr>
        <b/>
        <i/>
        <sz val="14"/>
        <rFont val="仿宋_GB2312"/>
        <charset val="134"/>
      </rPr>
      <t>存货类</t>
    </r>
  </si>
  <si>
    <t>①存货类原则上按名称或规格型号逐个填列，但如数量过多，则可按小类填列；</t>
  </si>
  <si>
    <t>②按类填列的存货“单价”指平均单价(为倒算值)，即“数量”乘以“单价”，应等于“金额”；</t>
  </si>
  <si>
    <t>③对于按计划成本入账的存货，在该科目的倒数第二行填列材料成本差异；</t>
  </si>
  <si>
    <t>④对账面已没有反映的在用低值易耗品，可根据实际情况填列对生产经营较重要的工具、仪器仪表等。</t>
  </si>
  <si>
    <t>⑤如原材料等存在损毁、变质现象，应在“备注”栏中注明，并说明库存时间和发生原因；产成品在备注栏注明适销程度：按畅销、正常、勉强销售、滞销几种情况填列；已发出但未作账务处理的，在备注栏注明产品去向；对残次、冷背、呆滞的产成品(库存商品)也在备注栏注明；低值易耗品不采用一次摊销法摊销时，在备注栏中作出说明。</t>
  </si>
  <si>
    <r>
      <rPr>
        <b/>
        <i/>
        <sz val="14"/>
        <rFont val="Times New Roman"/>
        <charset val="134"/>
      </rPr>
      <t>(14)</t>
    </r>
    <r>
      <rPr>
        <b/>
        <i/>
        <sz val="14"/>
        <rFont val="仿宋_GB2312"/>
        <charset val="134"/>
      </rPr>
      <t>表</t>
    </r>
    <r>
      <rPr>
        <b/>
        <i/>
        <sz val="14"/>
        <rFont val="Times New Roman"/>
        <charset val="134"/>
      </rPr>
      <t xml:space="preserve">3--10 </t>
    </r>
    <r>
      <rPr>
        <b/>
        <i/>
        <sz val="14"/>
        <rFont val="仿宋_GB2312"/>
        <charset val="134"/>
      </rPr>
      <t>一年内到期的非流动资产</t>
    </r>
    <r>
      <rPr>
        <b/>
        <i/>
        <sz val="14"/>
        <rFont val="Times New Roman"/>
        <charset val="134"/>
      </rPr>
      <t xml:space="preserve"> </t>
    </r>
  </si>
  <si>
    <t>参照表3-2-2</t>
  </si>
  <si>
    <r>
      <rPr>
        <b/>
        <i/>
        <sz val="14"/>
        <rFont val="Times New Roman"/>
        <charset val="134"/>
      </rPr>
      <t>(15)</t>
    </r>
    <r>
      <rPr>
        <b/>
        <i/>
        <sz val="14"/>
        <rFont val="仿宋_GB2312"/>
        <charset val="134"/>
      </rPr>
      <t>表</t>
    </r>
    <r>
      <rPr>
        <b/>
        <i/>
        <sz val="14"/>
        <rFont val="Times New Roman"/>
        <charset val="134"/>
      </rPr>
      <t xml:space="preserve">3--11 </t>
    </r>
    <r>
      <rPr>
        <b/>
        <i/>
        <sz val="14"/>
        <rFont val="仿宋_GB2312"/>
        <charset val="134"/>
      </rPr>
      <t>其他流动资产</t>
    </r>
  </si>
  <si>
    <t>按照不同的项目内容逐笔填写。</t>
  </si>
  <si>
    <t>注意：因特殊原因转入的资产或可能发生损失的项目，应在备注栏简要说明原因。</t>
  </si>
  <si>
    <r>
      <rPr>
        <b/>
        <sz val="14"/>
        <rFont val="Times New Roman"/>
        <charset val="134"/>
      </rPr>
      <t>2.</t>
    </r>
    <r>
      <rPr>
        <b/>
        <sz val="14"/>
        <rFont val="黑体"/>
        <charset val="134"/>
      </rPr>
      <t>非流动资产类中金融货币类类填表说明</t>
    </r>
    <r>
      <rPr>
        <b/>
        <sz val="14"/>
        <rFont val="Times New Roman"/>
        <charset val="134"/>
      </rPr>
      <t>(</t>
    </r>
    <r>
      <rPr>
        <b/>
        <sz val="14"/>
        <rFont val="黑体"/>
        <charset val="134"/>
      </rPr>
      <t>表</t>
    </r>
    <r>
      <rPr>
        <b/>
        <sz val="14"/>
        <rFont val="Times New Roman"/>
        <charset val="134"/>
      </rPr>
      <t>4--1-1</t>
    </r>
    <r>
      <rPr>
        <b/>
        <sz val="14"/>
        <rFont val="黑体"/>
        <charset val="134"/>
      </rPr>
      <t>至</t>
    </r>
    <r>
      <rPr>
        <b/>
        <sz val="14"/>
        <rFont val="Times New Roman"/>
        <charset val="134"/>
      </rPr>
      <t>4--4)</t>
    </r>
  </si>
  <si>
    <t>可出售-股票参照（表3-2-1）；可出售-债券参照（表3-2-2）；</t>
  </si>
  <si>
    <t>可出售-其他参照（表3-2-1和表3-2-2）,如果是指通过投资而拥有被投资单位的股权，应在备注栏中注明是否控股；持有到期投资参照（表3-2-2）；</t>
  </si>
  <si>
    <t>长期应收参照（表3-4）；股权投资参照（表3-2-1），应该在备注栏内注明是否控股。</t>
  </si>
  <si>
    <t>3.非流动资产中实物类资产填表说明</t>
  </si>
  <si>
    <r>
      <rPr>
        <b/>
        <i/>
        <sz val="14"/>
        <rFont val="Times New Roman"/>
        <charset val="134"/>
      </rPr>
      <t>(1)</t>
    </r>
    <r>
      <rPr>
        <b/>
        <i/>
        <sz val="14"/>
        <rFont val="仿宋_GB2312"/>
        <charset val="134"/>
      </rPr>
      <t>投资性房地产表</t>
    </r>
    <r>
      <rPr>
        <b/>
        <i/>
        <sz val="14"/>
        <rFont val="Times New Roman"/>
        <charset val="134"/>
      </rPr>
      <t>4-5-1</t>
    </r>
    <r>
      <rPr>
        <b/>
        <i/>
        <sz val="14"/>
        <rFont val="仿宋_GB2312"/>
        <charset val="134"/>
      </rPr>
      <t>至表</t>
    </r>
    <r>
      <rPr>
        <b/>
        <i/>
        <sz val="14"/>
        <rFont val="Times New Roman"/>
        <charset val="134"/>
      </rPr>
      <t>4-5-4</t>
    </r>
  </si>
  <si>
    <t>表4-5-1和表4-5-2参照固定资产表4-6-1；表4-5-3和表4-5-4参照无形资产土地使用权表4-12-1</t>
  </si>
  <si>
    <r>
      <rPr>
        <b/>
        <i/>
        <sz val="14"/>
        <rFont val="Times New Roman"/>
        <charset val="134"/>
      </rPr>
      <t>(2)</t>
    </r>
    <r>
      <rPr>
        <b/>
        <i/>
        <sz val="14"/>
        <rFont val="仿宋_GB2312"/>
        <charset val="134"/>
      </rPr>
      <t>房屋建筑物表</t>
    </r>
    <r>
      <rPr>
        <b/>
        <i/>
        <sz val="14"/>
        <rFont val="Times New Roman"/>
        <charset val="134"/>
      </rPr>
      <t>4-6-1</t>
    </r>
  </si>
  <si>
    <t>如因故几项建筑物无法分别标明账面价值,可统一填写账面价值,但实物需按明细分别填列。</t>
  </si>
  <si>
    <t>“权证编号”为房产证及土地证上标明的号码，应填写齐全；</t>
  </si>
  <si>
    <t>“建筑物名称”一栏是指该栋房屋现用名称；</t>
  </si>
  <si>
    <t>“用途”指该建筑物目前的用途，如用于生产、办公等；</t>
  </si>
  <si>
    <t>“建筑结构”一栏是指该栋建筑物的建筑结构形式，须填写与现在实际结构状况相一致的名称。</t>
  </si>
  <si>
    <t>现将各种类型结构含义分述如下：</t>
  </si>
  <si>
    <t>A.框架结构，指钢筋混凝土柱、梁、板整体浇注的结构，包括钢筋混凝土预制柱、梁、结点后浇的刚性结点框架结构；表中填写“框架“。</t>
  </si>
  <si>
    <t>B.框剪结构，指钢筋混凝土柱、梁、板、剪力墙现浇的整体结构；表中填写“框剪 “。</t>
  </si>
  <si>
    <t>C.排架结构，一般指预制钢筋混凝土柱、吊车梁、屋架或屋面斜梁的装配式结构，其中屋架可以是钢筋混凝土或钢屋架。表中填写“排架“。</t>
  </si>
  <si>
    <t>D.砖混结构，以砖砌体及钢筋混凝土梁、构造柱、楼板为混合承重体系的结构类型。以砖柱为竖向承重构件的砖排架结构并入“砖混结构”类型内。表中填写“砖混“。</t>
  </si>
  <si>
    <t>E.砖木结构，指砖墙、砖柱及木屋架为联合承重体的结构类型，屋面必须是木屋面板及挂瓦的作法。表中填写“砖木“。</t>
  </si>
  <si>
    <t>F.简易结构，指屋架为轻型钢架或简易木屋架上面直接安设玻璃钢瓦或瓦楞铁皮瓦的简易结构。表中填写“简易“。</t>
  </si>
  <si>
    <t>G.钢棚结构，指无围护墙，或半截围护墙，屋面为轻型钢架搁置的砖柱或轻钢支柱上的棚类结构。表中填写“钢棚“。</t>
  </si>
  <si>
    <t>对于上述结构中，“钢棚结构”属于临时建筑，一般不办理房产证，故该类型的项目一律填在“构筑物”评估表中。</t>
  </si>
  <si>
    <t>在填写结构类型时，一律以上述规定为准，原账面填写的类型名称与本规定不一致时，应按本规定进行更改。</t>
  </si>
  <si>
    <t>“建筑面积”一栏是指该纳入评估范围的建筑物的建筑面积，应同房产证或购房合同面积相一致，如无房产证，填写工程竣工决算书上的面积数，否则就需要重新丈量；对改建、扩建已改变了原有建筑面积，应以现在实有的建筑面积填报，但必须在备注中加以说明，应注意在增加面积的同时，应增加账面原值及净值。如增加面积的价值未入账，应在备注中注明未入账部分的建筑面积。</t>
  </si>
  <si>
    <t>“建成年月”为竣工时间；</t>
  </si>
  <si>
    <t>“成本单价”一栏是指账面原值与“建筑面积”的比值。
对于盘盈、盘亏、毁损、报废、闲置等非正常资产状况应在备注栏中说明！</t>
  </si>
  <si>
    <r>
      <rPr>
        <b/>
        <i/>
        <sz val="14"/>
        <rFont val="Times New Roman"/>
        <charset val="134"/>
      </rPr>
      <t>(2)</t>
    </r>
    <r>
      <rPr>
        <b/>
        <i/>
        <sz val="14"/>
        <rFont val="仿宋_GB2312"/>
        <charset val="134"/>
      </rPr>
      <t>表</t>
    </r>
    <r>
      <rPr>
        <b/>
        <i/>
        <sz val="14"/>
        <rFont val="Times New Roman"/>
        <charset val="134"/>
      </rPr>
      <t>4-6-2</t>
    </r>
    <r>
      <rPr>
        <b/>
        <i/>
        <sz val="14"/>
        <rFont val="仿宋_GB2312"/>
        <charset val="134"/>
      </rPr>
      <t>构筑物和表</t>
    </r>
    <r>
      <rPr>
        <b/>
        <i/>
        <sz val="14"/>
        <rFont val="Times New Roman"/>
        <charset val="134"/>
      </rPr>
      <t>4-6-3</t>
    </r>
    <r>
      <rPr>
        <b/>
        <i/>
        <sz val="14"/>
        <rFont val="仿宋_GB2312"/>
        <charset val="134"/>
      </rPr>
      <t>管道沟槽</t>
    </r>
  </si>
  <si>
    <t>构筑物指与建筑物相匹配的场地、水池、围墙、道路等设施。</t>
  </si>
  <si>
    <t>各项目填写要求如下：</t>
  </si>
  <si>
    <r>
      <rPr>
        <sz val="14"/>
        <rFont val="仿宋_GB2312"/>
        <charset val="134"/>
      </rPr>
      <t>(1)水池：单位“个”，结构类型：砖、钢筋砼等，规格：外形</t>
    </r>
    <r>
      <rPr>
        <sz val="14"/>
        <rFont val="Times New Roman"/>
        <charset val="134"/>
      </rPr>
      <t>”</t>
    </r>
    <r>
      <rPr>
        <sz val="14"/>
        <rFont val="仿宋_GB2312"/>
        <charset val="134"/>
      </rPr>
      <t>长l</t>
    </r>
    <r>
      <rPr>
        <sz val="14"/>
        <rFont val="Symbol"/>
        <charset val="2"/>
      </rPr>
      <t>´</t>
    </r>
    <r>
      <rPr>
        <sz val="14"/>
        <rFont val="仿宋_GB2312"/>
        <charset val="134"/>
      </rPr>
      <t>宽b</t>
    </r>
    <r>
      <rPr>
        <sz val="14"/>
        <rFont val="Symbol"/>
        <charset val="2"/>
      </rPr>
      <t>´</t>
    </r>
    <r>
      <rPr>
        <sz val="14"/>
        <rFont val="仿宋_GB2312"/>
        <charset val="134"/>
      </rPr>
      <t>高h(m)</t>
    </r>
    <r>
      <rPr>
        <sz val="14"/>
        <rFont val="Times New Roman"/>
        <charset val="134"/>
      </rPr>
      <t>”</t>
    </r>
    <r>
      <rPr>
        <sz val="14"/>
        <rFont val="仿宋_GB2312"/>
        <charset val="134"/>
      </rPr>
      <t>，</t>
    </r>
    <r>
      <rPr>
        <sz val="14"/>
        <rFont val="Times New Roman"/>
        <charset val="134"/>
      </rPr>
      <t>”</t>
    </r>
    <r>
      <rPr>
        <sz val="14"/>
        <rFont val="仿宋_GB2312"/>
        <charset val="134"/>
      </rPr>
      <t>容积m3</t>
    </r>
    <r>
      <rPr>
        <sz val="14"/>
        <rFont val="Times New Roman"/>
        <charset val="134"/>
      </rPr>
      <t>”</t>
    </r>
    <r>
      <rPr>
        <sz val="14"/>
        <rFont val="仿宋_GB2312"/>
        <charset val="134"/>
      </rPr>
      <t>,有盖或无盖；例如15</t>
    </r>
    <r>
      <rPr>
        <sz val="14"/>
        <rFont val="Symbol"/>
        <charset val="2"/>
      </rPr>
      <t>´</t>
    </r>
    <r>
      <rPr>
        <sz val="14"/>
        <rFont val="仿宋_GB2312"/>
        <charset val="134"/>
      </rPr>
      <t>55</t>
    </r>
    <r>
      <rPr>
        <sz val="14"/>
        <rFont val="Symbol"/>
        <charset val="2"/>
      </rPr>
      <t>´</t>
    </r>
    <r>
      <rPr>
        <sz val="14"/>
        <rFont val="仿宋_GB2312"/>
        <charset val="134"/>
      </rPr>
      <t>30，22m3，有盖。</t>
    </r>
  </si>
  <si>
    <r>
      <rPr>
        <sz val="14"/>
        <rFont val="仿宋_GB2312"/>
        <charset val="134"/>
      </rPr>
      <t>(2)烟囱、水塔：单位：“座”，结构类型：“砖，钢筋砼”等，规格：“高h</t>
    </r>
    <r>
      <rPr>
        <sz val="14"/>
        <rFont val="Symbol"/>
        <charset val="2"/>
      </rPr>
      <t>´</t>
    </r>
    <r>
      <rPr>
        <sz val="14"/>
        <rFont val="仿宋_GB2312"/>
        <charset val="134"/>
      </rPr>
      <t>上口直径(m)。”例： 60</t>
    </r>
    <r>
      <rPr>
        <sz val="14"/>
        <rFont val="Symbol"/>
        <charset val="2"/>
      </rPr>
      <t>´</t>
    </r>
    <r>
      <rPr>
        <sz val="14"/>
        <rFont val="仿宋_GB2312"/>
        <charset val="134"/>
      </rPr>
      <t>2.5</t>
    </r>
  </si>
  <si>
    <r>
      <rPr>
        <sz val="14"/>
        <rFont val="仿宋_GB2312"/>
        <charset val="134"/>
      </rPr>
      <t>(3)框架：单位：“座”或“t”(用于钢框架)、结构类型：“钢筋砼”或“钢结构”等，规格：“长l</t>
    </r>
    <r>
      <rPr>
        <sz val="14"/>
        <rFont val="Symbol"/>
        <charset val="2"/>
      </rPr>
      <t>´</t>
    </r>
    <r>
      <rPr>
        <sz val="14"/>
        <rFont val="仿宋_GB2312"/>
        <charset val="134"/>
      </rPr>
      <t>宽b</t>
    </r>
    <r>
      <rPr>
        <sz val="14"/>
        <rFont val="Symbol"/>
        <charset val="2"/>
      </rPr>
      <t>´</t>
    </r>
    <r>
      <rPr>
        <sz val="14"/>
        <rFont val="仿宋_GB2312"/>
        <charset val="134"/>
      </rPr>
      <t>高h(m)”例：120</t>
    </r>
    <r>
      <rPr>
        <sz val="14"/>
        <rFont val="Symbol"/>
        <charset val="2"/>
      </rPr>
      <t>´</t>
    </r>
    <r>
      <rPr>
        <sz val="14"/>
        <rFont val="仿宋_GB2312"/>
        <charset val="134"/>
      </rPr>
      <t>18</t>
    </r>
    <r>
      <rPr>
        <sz val="14"/>
        <rFont val="Symbol"/>
        <charset val="2"/>
      </rPr>
      <t>´</t>
    </r>
    <r>
      <rPr>
        <sz val="14"/>
        <rFont val="仿宋_GB2312"/>
        <charset val="134"/>
      </rPr>
      <t>50</t>
    </r>
  </si>
  <si>
    <r>
      <rPr>
        <sz val="14"/>
        <rFont val="仿宋_GB2312"/>
        <charset val="134"/>
      </rPr>
      <t>(4)水井：单位：“口”、结构类型：“砖、钢筋砼”等，规格：深h</t>
    </r>
    <r>
      <rPr>
        <sz val="14"/>
        <rFont val="Symbol"/>
        <charset val="2"/>
      </rPr>
      <t>´</t>
    </r>
    <r>
      <rPr>
        <sz val="14"/>
        <rFont val="仿宋_GB2312"/>
        <charset val="134"/>
      </rPr>
      <t>上口直径D(m)；例：60</t>
    </r>
    <r>
      <rPr>
        <sz val="14"/>
        <rFont val="Symbol"/>
        <charset val="2"/>
      </rPr>
      <t>´</t>
    </r>
    <r>
      <rPr>
        <sz val="14"/>
        <rFont val="仿宋_GB2312"/>
        <charset val="134"/>
      </rPr>
      <t>2；</t>
    </r>
  </si>
  <si>
    <r>
      <rPr>
        <sz val="14"/>
        <rFont val="仿宋_GB2312"/>
        <charset val="134"/>
      </rPr>
      <t>(5)道路：单位“m</t>
    </r>
    <r>
      <rPr>
        <sz val="14"/>
        <rFont val="Times New Roman"/>
        <charset val="134"/>
      </rPr>
      <t>”</t>
    </r>
    <r>
      <rPr>
        <sz val="14"/>
        <rFont val="仿宋_GB2312"/>
        <charset val="134"/>
      </rPr>
      <t>,结构类型“砼面、沥青面、砖面”等，规格：“宽b(m)，δ厚(mm)”，例：b =6m，δ=200mm；</t>
    </r>
  </si>
  <si>
    <t>(6)围墙：单位“m”，结构类型“砖砌、砖铁栏杆”等，规格：“高h(m),例：h=2 m，对于砖墙还应填写墙厚，例：h=2m，δ=240(mm)；</t>
  </si>
  <si>
    <r>
      <rPr>
        <sz val="14"/>
        <rFont val="仿宋_GB2312"/>
        <charset val="134"/>
      </rPr>
      <t>(7)地沟：单位“m”，结构类型：“砖、砼”等，规格：“宽b</t>
    </r>
    <r>
      <rPr>
        <sz val="14"/>
        <rFont val="Symbol"/>
        <charset val="2"/>
      </rPr>
      <t>´</t>
    </r>
    <r>
      <rPr>
        <sz val="14"/>
        <rFont val="仿宋_GB2312"/>
        <charset val="134"/>
      </rPr>
      <t>深h(m)</t>
    </r>
    <r>
      <rPr>
        <sz val="14"/>
        <rFont val="Times New Roman"/>
        <charset val="134"/>
      </rPr>
      <t>”</t>
    </r>
    <r>
      <rPr>
        <sz val="14"/>
        <rFont val="仿宋_GB2312"/>
        <charset val="134"/>
      </rPr>
      <t>,例：5</t>
    </r>
    <r>
      <rPr>
        <sz val="14"/>
        <rFont val="Symbol"/>
        <charset val="2"/>
      </rPr>
      <t>´</t>
    </r>
    <r>
      <rPr>
        <sz val="14"/>
        <rFont val="仿宋_GB2312"/>
        <charset val="134"/>
      </rPr>
      <t>2；</t>
    </r>
  </si>
  <si>
    <t>(8)挡土墙：单位“m3”，结构类型“毛石、砼”等。</t>
  </si>
  <si>
    <r>
      <rPr>
        <b/>
        <i/>
        <sz val="14"/>
        <rFont val="Times New Roman"/>
        <charset val="134"/>
      </rPr>
      <t>(3)</t>
    </r>
    <r>
      <rPr>
        <b/>
        <i/>
        <sz val="14"/>
        <rFont val="黑体"/>
        <charset val="134"/>
      </rPr>
      <t>表</t>
    </r>
    <r>
      <rPr>
        <b/>
        <i/>
        <sz val="14"/>
        <rFont val="Times New Roman"/>
        <charset val="134"/>
      </rPr>
      <t>4-6-4</t>
    </r>
    <r>
      <rPr>
        <b/>
        <i/>
        <sz val="14"/>
        <rFont val="黑体"/>
        <charset val="134"/>
      </rPr>
      <t>机器设备</t>
    </r>
  </si>
  <si>
    <t>机器设备原则上按单台(套)填列，即每行只填一台(套)，如有5台（套）相同设备，应填写5行(因为即使购置与启用日期相同，其使用状况或技术状况可能不同)，但当存在同批购入、相同规格型号且使用环境及状况基本相同的多台（套）设备时，可合并将数量填入数量栏；</t>
  </si>
  <si>
    <t>如购置时为整套购入，账面值可填写整套价值，每套设备中的实物明细需分行按明细填列（明细不填账面值）。</t>
  </si>
  <si>
    <t>对停用、不需用、待报废、淘汰、盘亏、盘盈、二手设备等应在备注栏标明。</t>
  </si>
  <si>
    <t>“设备名称”、“规格型号”、“生产厂家”要按设备铭牌填写。</t>
  </si>
  <si>
    <t>“启用年月”指机器设备的实际启用年月。</t>
  </si>
  <si>
    <t>“存放地点”填写最基层的单位。</t>
  </si>
  <si>
    <r>
      <rPr>
        <b/>
        <i/>
        <sz val="14"/>
        <rFont val="Times New Roman"/>
        <charset val="134"/>
      </rPr>
      <t>(4)</t>
    </r>
    <r>
      <rPr>
        <b/>
        <i/>
        <sz val="14"/>
        <rFont val="黑体"/>
        <charset val="134"/>
      </rPr>
      <t>表</t>
    </r>
    <r>
      <rPr>
        <b/>
        <i/>
        <sz val="14"/>
        <rFont val="Times New Roman"/>
        <charset val="134"/>
      </rPr>
      <t>4-6-5</t>
    </r>
    <r>
      <rPr>
        <b/>
        <i/>
        <sz val="14"/>
        <rFont val="黑体"/>
        <charset val="134"/>
      </rPr>
      <t>车辆</t>
    </r>
  </si>
  <si>
    <r>
      <rPr>
        <sz val="14"/>
        <rFont val="仿宋_GB2312"/>
        <charset val="134"/>
      </rPr>
      <t>车辆牌号指当地交管部门颁发的车辆牌照号</t>
    </r>
    <r>
      <rPr>
        <sz val="14"/>
        <rFont val="Times New Roman"/>
        <charset val="134"/>
      </rPr>
      <t>,</t>
    </r>
    <r>
      <rPr>
        <sz val="14"/>
        <rFont val="仿宋_GB2312"/>
        <charset val="134"/>
      </rPr>
      <t>车辆牌号要与车辆行驶证上的牌号一致。</t>
    </r>
  </si>
  <si>
    <t>“车辆名称及型号”一栏中，要在车辆型号后面说明款式。如“2000”型桑塔纳轿车。已行驶里程要根据基准日情况据实填写,仪表盘发生更换的应在备注栏注明。</t>
  </si>
  <si>
    <r>
      <rPr>
        <b/>
        <i/>
        <sz val="14"/>
        <rFont val="Times New Roman"/>
        <charset val="134"/>
      </rPr>
      <t>(5)</t>
    </r>
    <r>
      <rPr>
        <b/>
        <i/>
        <sz val="14"/>
        <rFont val="黑体"/>
        <charset val="134"/>
      </rPr>
      <t>表</t>
    </r>
    <r>
      <rPr>
        <b/>
        <i/>
        <sz val="14"/>
        <rFont val="Times New Roman"/>
        <charset val="134"/>
      </rPr>
      <t>4-6-6</t>
    </r>
    <r>
      <rPr>
        <b/>
        <i/>
        <sz val="14"/>
        <rFont val="黑体"/>
        <charset val="134"/>
      </rPr>
      <t>，电子设备</t>
    </r>
  </si>
  <si>
    <t>电子设备是指自动化办公设备及家用电器，如计算机、打印机、复印机、传真机、各种空调机、冰柜、碎纸机、手机、寻呼机、电视机、音响设备、摄像机、开水器等。</t>
  </si>
  <si>
    <t>规格型号尽量填写主要技术参数(配置)，如电脑应填写主频、内存、硬盘、显示器；</t>
  </si>
  <si>
    <t>可参照表5-2-1填写。</t>
  </si>
  <si>
    <r>
      <rPr>
        <b/>
        <i/>
        <sz val="14"/>
        <rFont val="Times New Roman"/>
        <charset val="134"/>
      </rPr>
      <t>(6)</t>
    </r>
    <r>
      <rPr>
        <b/>
        <i/>
        <sz val="14"/>
        <rFont val="黑体"/>
        <charset val="134"/>
      </rPr>
      <t>表</t>
    </r>
    <r>
      <rPr>
        <b/>
        <i/>
        <sz val="14"/>
        <rFont val="Times New Roman"/>
        <charset val="134"/>
      </rPr>
      <t>4-6-7</t>
    </r>
    <r>
      <rPr>
        <b/>
        <i/>
        <sz val="14"/>
        <rFont val="黑体"/>
        <charset val="134"/>
      </rPr>
      <t>，土地</t>
    </r>
  </si>
  <si>
    <t>参照无形资产土地</t>
  </si>
  <si>
    <r>
      <rPr>
        <b/>
        <i/>
        <sz val="14"/>
        <rFont val="Times New Roman"/>
        <charset val="134"/>
      </rPr>
      <t>(7)</t>
    </r>
    <r>
      <rPr>
        <b/>
        <i/>
        <sz val="14"/>
        <rFont val="黑体"/>
        <charset val="134"/>
      </rPr>
      <t>表</t>
    </r>
    <r>
      <rPr>
        <b/>
        <i/>
        <sz val="14"/>
        <rFont val="Times New Roman"/>
        <charset val="134"/>
      </rPr>
      <t>4-7-1</t>
    </r>
    <r>
      <rPr>
        <b/>
        <i/>
        <sz val="14"/>
        <rFont val="黑体"/>
        <charset val="134"/>
      </rPr>
      <t>在建</t>
    </r>
    <r>
      <rPr>
        <b/>
        <i/>
        <sz val="14"/>
        <rFont val="Times New Roman"/>
        <charset val="134"/>
      </rPr>
      <t>-</t>
    </r>
    <r>
      <rPr>
        <b/>
        <i/>
        <sz val="14"/>
        <rFont val="黑体"/>
        <charset val="134"/>
      </rPr>
      <t>土建</t>
    </r>
  </si>
  <si>
    <t>“付款比例”一栏是指该工程评估基准日时已付金额与概算总投资额之比；</t>
  </si>
  <si>
    <t>“形象进度”一栏是指该工程目前的实际完成程度；</t>
  </si>
  <si>
    <t>在备注栏标注在建工程的施工状况，比如：停工项目、竣工项目、施工项目；如已完工但尚未进行竣工决算，也请在备注中标明。</t>
  </si>
  <si>
    <r>
      <rPr>
        <b/>
        <i/>
        <sz val="14"/>
        <rFont val="Times New Roman"/>
        <charset val="134"/>
      </rPr>
      <t>(8)</t>
    </r>
    <r>
      <rPr>
        <b/>
        <i/>
        <sz val="14"/>
        <rFont val="黑体"/>
        <charset val="134"/>
      </rPr>
      <t>表</t>
    </r>
    <r>
      <rPr>
        <b/>
        <i/>
        <sz val="14"/>
        <rFont val="Times New Roman"/>
        <charset val="134"/>
      </rPr>
      <t>4-7-2</t>
    </r>
    <r>
      <rPr>
        <b/>
        <i/>
        <sz val="14"/>
        <rFont val="黑体"/>
        <charset val="134"/>
      </rPr>
      <t>在建</t>
    </r>
    <r>
      <rPr>
        <b/>
        <i/>
        <sz val="14"/>
        <rFont val="Times New Roman"/>
        <charset val="134"/>
      </rPr>
      <t>-</t>
    </r>
    <r>
      <rPr>
        <b/>
        <i/>
        <sz val="14"/>
        <rFont val="黑体"/>
        <charset val="134"/>
      </rPr>
      <t>设备</t>
    </r>
  </si>
  <si>
    <t>“项目名称”应与安装合同所列示的项目名称一致；</t>
  </si>
  <si>
    <t>“资金成本”指利息资本化。</t>
  </si>
  <si>
    <t xml:space="preserve"> 请按照工程项目整理填列本表，不应按照财务入账时间顺序填列。</t>
  </si>
  <si>
    <r>
      <rPr>
        <b/>
        <i/>
        <sz val="14"/>
        <rFont val="Times New Roman"/>
        <charset val="134"/>
      </rPr>
      <t>(9)</t>
    </r>
    <r>
      <rPr>
        <b/>
        <i/>
        <sz val="14"/>
        <rFont val="黑体"/>
        <charset val="134"/>
      </rPr>
      <t>表</t>
    </r>
    <r>
      <rPr>
        <b/>
        <i/>
        <sz val="14"/>
        <rFont val="Times New Roman"/>
        <charset val="134"/>
      </rPr>
      <t>4-8</t>
    </r>
    <r>
      <rPr>
        <b/>
        <i/>
        <sz val="14"/>
        <rFont val="黑体"/>
        <charset val="134"/>
      </rPr>
      <t>工程物资</t>
    </r>
  </si>
  <si>
    <t>工程物资的填列参照存货。</t>
  </si>
  <si>
    <r>
      <rPr>
        <b/>
        <i/>
        <sz val="14"/>
        <rFont val="Times New Roman"/>
        <charset val="134"/>
      </rPr>
      <t>(10)</t>
    </r>
    <r>
      <rPr>
        <b/>
        <i/>
        <sz val="14"/>
        <rFont val="黑体"/>
        <charset val="134"/>
      </rPr>
      <t>表</t>
    </r>
    <r>
      <rPr>
        <b/>
        <i/>
        <sz val="14"/>
        <rFont val="Times New Roman"/>
        <charset val="134"/>
      </rPr>
      <t>4-9</t>
    </r>
    <r>
      <rPr>
        <b/>
        <i/>
        <sz val="14"/>
        <rFont val="黑体"/>
        <charset val="134"/>
      </rPr>
      <t>固定资产清理</t>
    </r>
  </si>
  <si>
    <t>在此表中分笔说明具体内容。</t>
  </si>
  <si>
    <r>
      <rPr>
        <b/>
        <i/>
        <sz val="14"/>
        <rFont val="Times New Roman"/>
        <charset val="134"/>
      </rPr>
      <t>(11)</t>
    </r>
    <r>
      <rPr>
        <b/>
        <i/>
        <sz val="14"/>
        <rFont val="黑体"/>
        <charset val="134"/>
      </rPr>
      <t>表</t>
    </r>
    <r>
      <rPr>
        <b/>
        <i/>
        <sz val="14"/>
        <rFont val="Times New Roman"/>
        <charset val="134"/>
      </rPr>
      <t>4-10</t>
    </r>
    <r>
      <rPr>
        <b/>
        <i/>
        <sz val="14"/>
        <rFont val="黑体"/>
        <charset val="134"/>
      </rPr>
      <t>生产性生物资产</t>
    </r>
  </si>
  <si>
    <t>按照不同生物种类填写，并在备注中注明是否为自行营造或自行繁殖。</t>
  </si>
  <si>
    <r>
      <rPr>
        <b/>
        <i/>
        <sz val="14"/>
        <rFont val="Times New Roman"/>
        <charset val="134"/>
      </rPr>
      <t>(12)</t>
    </r>
    <r>
      <rPr>
        <b/>
        <i/>
        <sz val="14"/>
        <rFont val="黑体"/>
        <charset val="134"/>
      </rPr>
      <t>表</t>
    </r>
    <r>
      <rPr>
        <b/>
        <i/>
        <sz val="14"/>
        <rFont val="Times New Roman"/>
        <charset val="134"/>
      </rPr>
      <t>4-11</t>
    </r>
    <r>
      <rPr>
        <b/>
        <i/>
        <sz val="14"/>
        <rFont val="黑体"/>
        <charset val="134"/>
      </rPr>
      <t>油气资产</t>
    </r>
  </si>
  <si>
    <t>按照不同矿区（或油田）和油井及其设施填列</t>
  </si>
  <si>
    <r>
      <rPr>
        <b/>
        <sz val="14"/>
        <rFont val="Times New Roman"/>
        <charset val="134"/>
      </rPr>
      <t>4.</t>
    </r>
    <r>
      <rPr>
        <b/>
        <sz val="14"/>
        <rFont val="宋体"/>
        <charset val="134"/>
      </rPr>
      <t>非流动资产中无形资产填表说明</t>
    </r>
  </si>
  <si>
    <r>
      <rPr>
        <b/>
        <i/>
        <sz val="14"/>
        <rFont val="Times New Roman"/>
        <charset val="134"/>
      </rPr>
      <t>(1)</t>
    </r>
    <r>
      <rPr>
        <b/>
        <i/>
        <sz val="14"/>
        <rFont val="宋体"/>
        <charset val="134"/>
      </rPr>
      <t>无形资产</t>
    </r>
    <r>
      <rPr>
        <b/>
        <i/>
        <sz val="14"/>
        <rFont val="Times New Roman"/>
        <charset val="134"/>
      </rPr>
      <t>—</t>
    </r>
    <r>
      <rPr>
        <b/>
        <i/>
        <sz val="14"/>
        <rFont val="宋体"/>
        <charset val="134"/>
      </rPr>
      <t>土地使用权填表说明</t>
    </r>
    <r>
      <rPr>
        <b/>
        <i/>
        <sz val="14"/>
        <rFont val="Times New Roman"/>
        <charset val="134"/>
      </rPr>
      <t>(</t>
    </r>
    <r>
      <rPr>
        <b/>
        <i/>
        <sz val="14"/>
        <rFont val="宋体"/>
        <charset val="134"/>
      </rPr>
      <t>表</t>
    </r>
    <r>
      <rPr>
        <b/>
        <i/>
        <sz val="14"/>
        <rFont val="Times New Roman"/>
        <charset val="134"/>
      </rPr>
      <t>4-12-1)</t>
    </r>
  </si>
  <si>
    <t>需要将土地的权证编号（全称）、土地的位置、土地的面积及取得日期填写清楚。</t>
  </si>
  <si>
    <t>“开发程度”指基准日达到的状态，如“七通一平”；</t>
  </si>
  <si>
    <t>“用地性质”指划拨地或出让地；</t>
  </si>
  <si>
    <t>“土地用途”指“工业、商业”等；</t>
  </si>
  <si>
    <t>“准用年限”指法定使用年限；</t>
  </si>
  <si>
    <t>“土地面积”指纳入本次评估范围的地块面积。</t>
  </si>
  <si>
    <r>
      <rPr>
        <b/>
        <i/>
        <sz val="14"/>
        <rFont val="Times New Roman"/>
        <charset val="134"/>
      </rPr>
      <t>(2)</t>
    </r>
    <r>
      <rPr>
        <b/>
        <i/>
        <sz val="14"/>
        <rFont val="宋体"/>
        <charset val="134"/>
      </rPr>
      <t>无形资产</t>
    </r>
    <r>
      <rPr>
        <b/>
        <i/>
        <sz val="14"/>
        <rFont val="Times New Roman"/>
        <charset val="134"/>
      </rPr>
      <t>—</t>
    </r>
    <r>
      <rPr>
        <b/>
        <i/>
        <sz val="14"/>
        <rFont val="宋体"/>
        <charset val="134"/>
      </rPr>
      <t>矿业权填表说明</t>
    </r>
    <r>
      <rPr>
        <b/>
        <i/>
        <sz val="14"/>
        <rFont val="Times New Roman"/>
        <charset val="134"/>
      </rPr>
      <t>(</t>
    </r>
    <r>
      <rPr>
        <b/>
        <i/>
        <sz val="14"/>
        <rFont val="宋体"/>
        <charset val="134"/>
      </rPr>
      <t>表</t>
    </r>
    <r>
      <rPr>
        <b/>
        <i/>
        <sz val="14"/>
        <rFont val="Times New Roman"/>
        <charset val="134"/>
      </rPr>
      <t>4-12-2)</t>
    </r>
  </si>
  <si>
    <t>按照探矿权和采矿权分别填列，关于期限问题应该与土地使用权匹配。</t>
  </si>
  <si>
    <r>
      <rPr>
        <b/>
        <i/>
        <sz val="14"/>
        <rFont val="Times New Roman"/>
        <charset val="134"/>
      </rPr>
      <t>(3)</t>
    </r>
    <r>
      <rPr>
        <b/>
        <i/>
        <sz val="14"/>
        <rFont val="仿宋_GB2312"/>
        <charset val="134"/>
      </rPr>
      <t>无形资产</t>
    </r>
    <r>
      <rPr>
        <b/>
        <i/>
        <sz val="14"/>
        <rFont val="Times New Roman"/>
        <charset val="134"/>
      </rPr>
      <t>—</t>
    </r>
    <r>
      <rPr>
        <b/>
        <i/>
        <sz val="14"/>
        <rFont val="仿宋_GB2312"/>
        <charset val="134"/>
      </rPr>
      <t>其他无形资产填表说明：</t>
    </r>
    <r>
      <rPr>
        <b/>
        <i/>
        <sz val="14"/>
        <rFont val="Times New Roman"/>
        <charset val="134"/>
      </rPr>
      <t>(</t>
    </r>
    <r>
      <rPr>
        <b/>
        <i/>
        <sz val="14"/>
        <rFont val="仿宋_GB2312"/>
        <charset val="134"/>
      </rPr>
      <t>表</t>
    </r>
    <r>
      <rPr>
        <b/>
        <i/>
        <sz val="14"/>
        <rFont val="Times New Roman"/>
        <charset val="134"/>
      </rPr>
      <t>4-12-3)</t>
    </r>
  </si>
  <si>
    <t>内容名称应填全，要和所对应的无形资产证书或其他证明文件(如发票)相符。</t>
  </si>
  <si>
    <r>
      <rPr>
        <b/>
        <i/>
        <sz val="14"/>
        <rFont val="Times New Roman"/>
        <charset val="134"/>
      </rPr>
      <t>(4)</t>
    </r>
    <r>
      <rPr>
        <b/>
        <i/>
        <sz val="14"/>
        <rFont val="宋体"/>
        <charset val="134"/>
      </rPr>
      <t>开发支出（表</t>
    </r>
    <r>
      <rPr>
        <b/>
        <i/>
        <sz val="14"/>
        <rFont val="Times New Roman"/>
        <charset val="134"/>
      </rPr>
      <t>4-13</t>
    </r>
    <r>
      <rPr>
        <b/>
        <i/>
        <sz val="14"/>
        <rFont val="宋体"/>
        <charset val="134"/>
      </rPr>
      <t>）</t>
    </r>
  </si>
  <si>
    <t>按照开发支出内容分别填列。</t>
  </si>
  <si>
    <r>
      <rPr>
        <b/>
        <i/>
        <sz val="14"/>
        <rFont val="Times New Roman"/>
        <charset val="134"/>
      </rPr>
      <t>(5)</t>
    </r>
    <r>
      <rPr>
        <b/>
        <i/>
        <sz val="14"/>
        <rFont val="仿宋_GB2312"/>
        <charset val="134"/>
      </rPr>
      <t>商誉</t>
    </r>
    <r>
      <rPr>
        <b/>
        <i/>
        <sz val="14"/>
        <rFont val="Times New Roman"/>
        <charset val="134"/>
      </rPr>
      <t>(</t>
    </r>
    <r>
      <rPr>
        <b/>
        <i/>
        <sz val="14"/>
        <rFont val="仿宋_GB2312"/>
        <charset val="134"/>
      </rPr>
      <t>表</t>
    </r>
    <r>
      <rPr>
        <b/>
        <i/>
        <sz val="14"/>
        <rFont val="Times New Roman"/>
        <charset val="134"/>
      </rPr>
      <t>4-14)</t>
    </r>
  </si>
  <si>
    <t>企业实际拥有但在评估基准日还没有入账的不填。</t>
  </si>
  <si>
    <t>5.长期待摊费用（表4-15）</t>
  </si>
  <si>
    <r>
      <rPr>
        <sz val="14"/>
        <rFont val="仿宋_GB2312"/>
        <charset val="134"/>
      </rPr>
      <t>费用名称或内容应详细填列,如“</t>
    </r>
    <r>
      <rPr>
        <sz val="14"/>
        <rFont val="Times New Roman"/>
        <charset val="134"/>
      </rPr>
      <t>××</t>
    </r>
    <r>
      <rPr>
        <sz val="14"/>
        <rFont val="仿宋_GB2312"/>
        <charset val="134"/>
      </rPr>
      <t>租入设备改良款”、“</t>
    </r>
    <r>
      <rPr>
        <sz val="14"/>
        <rFont val="Times New Roman"/>
        <charset val="134"/>
      </rPr>
      <t>××</t>
    </r>
    <r>
      <rPr>
        <sz val="14"/>
        <rFont val="仿宋_GB2312"/>
        <charset val="134"/>
      </rPr>
      <t>设备大修费用“等。</t>
    </r>
  </si>
  <si>
    <t>6.递延所得税资产（表4-16）</t>
  </si>
  <si>
    <t>按照形成原因分项目填列。</t>
  </si>
  <si>
    <r>
      <rPr>
        <b/>
        <sz val="14"/>
        <rFont val="Times New Roman"/>
        <charset val="134"/>
      </rPr>
      <t>7.</t>
    </r>
    <r>
      <rPr>
        <b/>
        <sz val="14"/>
        <rFont val="宋体"/>
        <charset val="134"/>
      </rPr>
      <t>其他非流动资产（表</t>
    </r>
    <r>
      <rPr>
        <b/>
        <sz val="14"/>
        <rFont val="Times New Roman"/>
        <charset val="134"/>
      </rPr>
      <t>4-17</t>
    </r>
    <r>
      <rPr>
        <b/>
        <sz val="14"/>
        <rFont val="宋体"/>
        <charset val="134"/>
      </rPr>
      <t>）</t>
    </r>
  </si>
  <si>
    <t>参照其他流动资产。</t>
  </si>
  <si>
    <r>
      <rPr>
        <b/>
        <sz val="14"/>
        <rFont val="Times New Roman"/>
        <charset val="134"/>
      </rPr>
      <t>8.</t>
    </r>
    <r>
      <rPr>
        <b/>
        <sz val="14"/>
        <rFont val="宋体"/>
        <charset val="134"/>
      </rPr>
      <t>负债类填表说明</t>
    </r>
    <r>
      <rPr>
        <b/>
        <sz val="14"/>
        <rFont val="Times New Roman"/>
        <charset val="134"/>
      </rPr>
      <t>(</t>
    </r>
    <r>
      <rPr>
        <b/>
        <sz val="14"/>
        <rFont val="宋体"/>
        <charset val="134"/>
      </rPr>
      <t>表</t>
    </r>
    <r>
      <rPr>
        <b/>
        <sz val="14"/>
        <rFont val="Times New Roman"/>
        <charset val="134"/>
      </rPr>
      <t>5</t>
    </r>
    <r>
      <rPr>
        <b/>
        <sz val="14"/>
        <rFont val="宋体"/>
        <charset val="134"/>
      </rPr>
      <t>至表</t>
    </r>
    <r>
      <rPr>
        <b/>
        <sz val="14"/>
        <rFont val="Times New Roman"/>
        <charset val="134"/>
      </rPr>
      <t>6)</t>
    </r>
  </si>
  <si>
    <r>
      <rPr>
        <b/>
        <i/>
        <sz val="14"/>
        <rFont val="Times New Roman"/>
        <charset val="134"/>
      </rPr>
      <t>(1)</t>
    </r>
    <r>
      <rPr>
        <b/>
        <i/>
        <sz val="14"/>
        <rFont val="黑体"/>
        <charset val="134"/>
      </rPr>
      <t>长、短期借款（表</t>
    </r>
    <r>
      <rPr>
        <b/>
        <i/>
        <sz val="14"/>
        <rFont val="Times New Roman"/>
        <charset val="134"/>
      </rPr>
      <t>5-1</t>
    </r>
    <r>
      <rPr>
        <b/>
        <i/>
        <sz val="14"/>
        <rFont val="黑体"/>
        <charset val="134"/>
      </rPr>
      <t>，表</t>
    </r>
    <r>
      <rPr>
        <b/>
        <i/>
        <sz val="14"/>
        <rFont val="Times New Roman"/>
        <charset val="134"/>
      </rPr>
      <t>6-1</t>
    </r>
    <r>
      <rPr>
        <b/>
        <i/>
        <sz val="14"/>
        <rFont val="黑体"/>
        <charset val="134"/>
      </rPr>
      <t>）</t>
    </r>
  </si>
  <si>
    <t>“放款银行或机构名称”应填写全称；</t>
  </si>
  <si>
    <r>
      <rPr>
        <b/>
        <i/>
        <sz val="14"/>
        <rFont val="Times New Roman"/>
        <charset val="134"/>
      </rPr>
      <t>(2)</t>
    </r>
    <r>
      <rPr>
        <b/>
        <i/>
        <sz val="14"/>
        <rFont val="黑体"/>
        <charset val="134"/>
      </rPr>
      <t>交易性金融负债</t>
    </r>
    <r>
      <rPr>
        <b/>
        <i/>
        <sz val="14"/>
        <rFont val="Times New Roman"/>
        <charset val="134"/>
      </rPr>
      <t>(</t>
    </r>
    <r>
      <rPr>
        <b/>
        <i/>
        <sz val="14"/>
        <rFont val="黑体"/>
        <charset val="134"/>
      </rPr>
      <t>表</t>
    </r>
    <r>
      <rPr>
        <b/>
        <i/>
        <sz val="14"/>
        <rFont val="Times New Roman"/>
        <charset val="134"/>
      </rPr>
      <t>5-2)</t>
    </r>
  </si>
  <si>
    <t>参照交易性-股票、债券填列。</t>
  </si>
  <si>
    <r>
      <rPr>
        <b/>
        <i/>
        <sz val="14"/>
        <rFont val="Times New Roman"/>
        <charset val="134"/>
      </rPr>
      <t>(3)</t>
    </r>
    <r>
      <rPr>
        <b/>
        <i/>
        <sz val="14"/>
        <rFont val="黑体"/>
        <charset val="134"/>
      </rPr>
      <t>应付票据</t>
    </r>
    <r>
      <rPr>
        <b/>
        <i/>
        <sz val="14"/>
        <rFont val="Times New Roman"/>
        <charset val="134"/>
      </rPr>
      <t>(</t>
    </r>
    <r>
      <rPr>
        <b/>
        <i/>
        <sz val="14"/>
        <rFont val="黑体"/>
        <charset val="134"/>
      </rPr>
      <t>表</t>
    </r>
    <r>
      <rPr>
        <b/>
        <i/>
        <sz val="14"/>
        <rFont val="Times New Roman"/>
        <charset val="134"/>
      </rPr>
      <t>5-3)</t>
    </r>
  </si>
  <si>
    <t>1)“户名(结算对象)”栏债权单位名称应填列全称，不应以地名或不明确的简称或业务内容代替；</t>
  </si>
  <si>
    <t>2)“发生日期”填列票据的签发日期；</t>
  </si>
  <si>
    <t>其余参照应收账款。</t>
  </si>
  <si>
    <r>
      <rPr>
        <b/>
        <i/>
        <sz val="14"/>
        <rFont val="Times New Roman"/>
        <charset val="134"/>
      </rPr>
      <t>(4)</t>
    </r>
    <r>
      <rPr>
        <b/>
        <i/>
        <sz val="14"/>
        <rFont val="宋体"/>
        <charset val="134"/>
      </rPr>
      <t>应付账款（表</t>
    </r>
    <r>
      <rPr>
        <b/>
        <i/>
        <sz val="14"/>
        <rFont val="Times New Roman"/>
        <charset val="134"/>
      </rPr>
      <t>5-4</t>
    </r>
    <r>
      <rPr>
        <b/>
        <i/>
        <sz val="14"/>
        <rFont val="宋体"/>
        <charset val="134"/>
      </rPr>
      <t>）、预收账款（表</t>
    </r>
    <r>
      <rPr>
        <b/>
        <i/>
        <sz val="14"/>
        <rFont val="Times New Roman"/>
        <charset val="134"/>
      </rPr>
      <t>5-5</t>
    </r>
    <r>
      <rPr>
        <b/>
        <i/>
        <sz val="14"/>
        <rFont val="宋体"/>
        <charset val="134"/>
      </rPr>
      <t>）、其它应付款（表</t>
    </r>
    <r>
      <rPr>
        <b/>
        <i/>
        <sz val="14"/>
        <rFont val="Times New Roman"/>
        <charset val="134"/>
      </rPr>
      <t>5-10</t>
    </r>
    <r>
      <rPr>
        <b/>
        <i/>
        <sz val="14"/>
        <rFont val="宋体"/>
        <charset val="134"/>
      </rPr>
      <t>）</t>
    </r>
  </si>
  <si>
    <t>填列参照“应收账款”；</t>
  </si>
  <si>
    <r>
      <rPr>
        <b/>
        <i/>
        <sz val="14"/>
        <rFont val="Times New Roman"/>
        <charset val="134"/>
      </rPr>
      <t>(5)</t>
    </r>
    <r>
      <rPr>
        <b/>
        <i/>
        <sz val="14"/>
        <rFont val="黑体"/>
        <charset val="134"/>
      </rPr>
      <t>职工薪酬（表</t>
    </r>
    <r>
      <rPr>
        <b/>
        <i/>
        <sz val="14"/>
        <rFont val="Times New Roman"/>
        <charset val="134"/>
      </rPr>
      <t>5-6</t>
    </r>
    <r>
      <rPr>
        <b/>
        <i/>
        <sz val="14"/>
        <rFont val="黑体"/>
        <charset val="134"/>
      </rPr>
      <t>）</t>
    </r>
  </si>
  <si>
    <t>发生日期填写基准日前贷方最后一笔发生额的日期；备注中应注明职工薪酬的发放或计提依据和基准日应付工资账面余额的滚存期间。</t>
  </si>
  <si>
    <r>
      <rPr>
        <b/>
        <i/>
        <sz val="14"/>
        <rFont val="Times New Roman"/>
        <charset val="134"/>
      </rPr>
      <t>(6)</t>
    </r>
    <r>
      <rPr>
        <b/>
        <i/>
        <sz val="14"/>
        <rFont val="黑体"/>
        <charset val="134"/>
      </rPr>
      <t>应交税费（表</t>
    </r>
    <r>
      <rPr>
        <b/>
        <i/>
        <sz val="14"/>
        <rFont val="Times New Roman"/>
        <charset val="134"/>
      </rPr>
      <t>5-7</t>
    </r>
    <r>
      <rPr>
        <b/>
        <i/>
        <sz val="14"/>
        <rFont val="黑体"/>
        <charset val="134"/>
      </rPr>
      <t>）</t>
    </r>
  </si>
  <si>
    <t>征税机关指被评估单位的专管税务机关，应填写全称；发生日期填写贷方最后一笔发生额的日期；税种指增值税、消费税、城建税等；备注中应注明税款所属期间。</t>
  </si>
  <si>
    <r>
      <rPr>
        <b/>
        <i/>
        <sz val="14"/>
        <rFont val="Times New Roman"/>
        <charset val="134"/>
      </rPr>
      <t>(7)</t>
    </r>
    <r>
      <rPr>
        <b/>
        <i/>
        <sz val="14"/>
        <rFont val="黑体"/>
        <charset val="134"/>
      </rPr>
      <t>应付利息（表</t>
    </r>
    <r>
      <rPr>
        <b/>
        <i/>
        <sz val="14"/>
        <rFont val="Times New Roman"/>
        <charset val="134"/>
      </rPr>
      <t>5-8</t>
    </r>
    <r>
      <rPr>
        <b/>
        <i/>
        <sz val="14"/>
        <rFont val="黑体"/>
        <charset val="134"/>
      </rPr>
      <t>）和应付股利（表</t>
    </r>
    <r>
      <rPr>
        <b/>
        <i/>
        <sz val="14"/>
        <rFont val="Times New Roman"/>
        <charset val="134"/>
      </rPr>
      <t>5-9</t>
    </r>
    <r>
      <rPr>
        <b/>
        <i/>
        <sz val="14"/>
        <rFont val="黑体"/>
        <charset val="134"/>
      </rPr>
      <t>）</t>
    </r>
  </si>
  <si>
    <t>分别填写应付对象的全称，应付利息应填写的时间区间要精确到日。</t>
  </si>
  <si>
    <r>
      <rPr>
        <b/>
        <i/>
        <sz val="14"/>
        <rFont val="Times New Roman"/>
        <charset val="134"/>
      </rPr>
      <t>(8)</t>
    </r>
    <r>
      <rPr>
        <b/>
        <i/>
        <sz val="14"/>
        <rFont val="黑体"/>
        <charset val="134"/>
      </rPr>
      <t>一年内到期的非流动负债（表</t>
    </r>
    <r>
      <rPr>
        <b/>
        <i/>
        <sz val="14"/>
        <rFont val="Times New Roman"/>
        <charset val="134"/>
      </rPr>
      <t>5-11</t>
    </r>
    <r>
      <rPr>
        <b/>
        <i/>
        <sz val="14"/>
        <rFont val="黑体"/>
        <charset val="134"/>
      </rPr>
      <t>）</t>
    </r>
  </si>
  <si>
    <t>参照长期借款</t>
  </si>
  <si>
    <r>
      <rPr>
        <b/>
        <i/>
        <sz val="14"/>
        <rFont val="Times New Roman"/>
        <charset val="134"/>
      </rPr>
      <t>(9)</t>
    </r>
    <r>
      <rPr>
        <b/>
        <i/>
        <sz val="14"/>
        <rFont val="黑体"/>
        <charset val="134"/>
      </rPr>
      <t>其他流动负债（表</t>
    </r>
    <r>
      <rPr>
        <b/>
        <i/>
        <sz val="14"/>
        <rFont val="Times New Roman"/>
        <charset val="134"/>
      </rPr>
      <t>5-12</t>
    </r>
    <r>
      <rPr>
        <b/>
        <i/>
        <sz val="14"/>
        <rFont val="黑体"/>
        <charset val="134"/>
      </rPr>
      <t>）</t>
    </r>
  </si>
  <si>
    <t>按照具体项目分别填写。</t>
  </si>
  <si>
    <r>
      <rPr>
        <b/>
        <i/>
        <sz val="14"/>
        <rFont val="Times New Roman"/>
        <charset val="134"/>
      </rPr>
      <t>(10)</t>
    </r>
    <r>
      <rPr>
        <b/>
        <i/>
        <sz val="14"/>
        <rFont val="黑体"/>
        <charset val="134"/>
      </rPr>
      <t>应付债券（表</t>
    </r>
    <r>
      <rPr>
        <b/>
        <i/>
        <sz val="14"/>
        <rFont val="Times New Roman"/>
        <charset val="134"/>
      </rPr>
      <t>6-2</t>
    </r>
    <r>
      <rPr>
        <b/>
        <i/>
        <sz val="14"/>
        <rFont val="黑体"/>
        <charset val="134"/>
      </rPr>
      <t>）</t>
    </r>
  </si>
  <si>
    <t>参照债券资产填列。</t>
  </si>
  <si>
    <r>
      <rPr>
        <b/>
        <i/>
        <sz val="14"/>
        <rFont val="Times New Roman"/>
        <charset val="134"/>
      </rPr>
      <t>(11)</t>
    </r>
    <r>
      <rPr>
        <b/>
        <i/>
        <sz val="14"/>
        <rFont val="黑体"/>
        <charset val="134"/>
      </rPr>
      <t>长期应付款（表</t>
    </r>
    <r>
      <rPr>
        <b/>
        <i/>
        <sz val="14"/>
        <rFont val="Times New Roman"/>
        <charset val="134"/>
      </rPr>
      <t>6-3</t>
    </r>
    <r>
      <rPr>
        <b/>
        <i/>
        <sz val="14"/>
        <rFont val="黑体"/>
        <charset val="134"/>
      </rPr>
      <t>）</t>
    </r>
  </si>
  <si>
    <t>日期按照合同确定的开始应付款的时间填列，精确到日。</t>
  </si>
  <si>
    <r>
      <rPr>
        <b/>
        <i/>
        <sz val="14"/>
        <rFont val="Times New Roman"/>
        <charset val="134"/>
      </rPr>
      <t>(12)</t>
    </r>
    <r>
      <rPr>
        <b/>
        <i/>
        <sz val="14"/>
        <rFont val="黑体"/>
        <charset val="134"/>
      </rPr>
      <t>专项应付款（表</t>
    </r>
    <r>
      <rPr>
        <b/>
        <i/>
        <sz val="14"/>
        <rFont val="Times New Roman"/>
        <charset val="134"/>
      </rPr>
      <t>6-4</t>
    </r>
    <r>
      <rPr>
        <b/>
        <i/>
        <sz val="14"/>
        <rFont val="黑体"/>
        <charset val="134"/>
      </rPr>
      <t>）、预计负债（表</t>
    </r>
    <r>
      <rPr>
        <b/>
        <i/>
        <sz val="14"/>
        <rFont val="Times New Roman"/>
        <charset val="134"/>
      </rPr>
      <t>6-5</t>
    </r>
    <r>
      <rPr>
        <b/>
        <i/>
        <sz val="14"/>
        <rFont val="黑体"/>
        <charset val="134"/>
      </rPr>
      <t>）和其他非流动负债（表</t>
    </r>
    <r>
      <rPr>
        <b/>
        <i/>
        <sz val="14"/>
        <rFont val="Times New Roman"/>
        <charset val="134"/>
      </rPr>
      <t>6-7</t>
    </r>
    <r>
      <rPr>
        <b/>
        <i/>
        <sz val="14"/>
        <rFont val="黑体"/>
        <charset val="134"/>
      </rPr>
      <t>）</t>
    </r>
  </si>
  <si>
    <t>按照不同项目分别填列，不能合并为一项填列一行。</t>
  </si>
  <si>
    <r>
      <rPr>
        <b/>
        <i/>
        <sz val="14"/>
        <rFont val="Times New Roman"/>
        <charset val="134"/>
      </rPr>
      <t>(13)</t>
    </r>
    <r>
      <rPr>
        <b/>
        <i/>
        <sz val="14"/>
        <rFont val="黑体"/>
        <charset val="134"/>
      </rPr>
      <t>递延所得税负债（表</t>
    </r>
    <r>
      <rPr>
        <b/>
        <i/>
        <sz val="14"/>
        <rFont val="Times New Roman"/>
        <charset val="134"/>
      </rPr>
      <t>6-6</t>
    </r>
    <r>
      <rPr>
        <b/>
        <i/>
        <sz val="14"/>
        <rFont val="黑体"/>
        <charset val="134"/>
      </rPr>
      <t>）</t>
    </r>
  </si>
  <si>
    <t>参照递延所得税资产填列，应该分别不同形成原因分别填列。</t>
  </si>
  <si>
    <t>贡山县隆鑫矿业有限公司</t>
  </si>
  <si>
    <t xml:space="preserve">    资产评估明细表</t>
  </si>
  <si>
    <r>
      <rPr>
        <sz val="12"/>
        <color indexed="8"/>
        <rFont val="仿宋_GB2312"/>
        <charset val="134"/>
      </rPr>
      <t>评估基准日：</t>
    </r>
  </si>
  <si>
    <t>年</t>
  </si>
  <si>
    <r>
      <rPr>
        <sz val="12"/>
        <color indexed="8"/>
        <rFont val="仿宋_GB2312"/>
        <charset val="134"/>
      </rPr>
      <t>月</t>
    </r>
  </si>
  <si>
    <r>
      <rPr>
        <sz val="12"/>
        <color indexed="8"/>
        <rFont val="仿宋_GB2312"/>
        <charset val="134"/>
      </rPr>
      <t>日</t>
    </r>
  </si>
  <si>
    <t>被评估单位（或产权持有单位）：</t>
  </si>
  <si>
    <r>
      <rPr>
        <sz val="12"/>
        <color indexed="8"/>
        <rFont val="仿宋_GB2312"/>
        <charset val="134"/>
      </rPr>
      <t>法定代表人：</t>
    </r>
  </si>
  <si>
    <t>被评估单位（或产权持有单位）填表人：</t>
  </si>
  <si>
    <r>
      <rPr>
        <sz val="12"/>
        <color indexed="8"/>
        <rFont val="仿宋_GB2312"/>
        <charset val="134"/>
      </rPr>
      <t>填表日期：</t>
    </r>
  </si>
  <si>
    <r>
      <rPr>
        <sz val="12"/>
        <color indexed="8"/>
        <rFont val="仿宋_GB2312"/>
        <charset val="134"/>
      </rPr>
      <t>年</t>
    </r>
  </si>
  <si>
    <t>资产评估申报表索引目录</t>
  </si>
  <si>
    <t>评估申报表封面</t>
  </si>
  <si>
    <t>评估申报表说明（填表前请先阅读）</t>
  </si>
  <si>
    <t>资产负债表</t>
  </si>
  <si>
    <r>
      <rPr>
        <u/>
        <sz val="10"/>
        <color indexed="12"/>
        <rFont val="Arial Narrow"/>
        <charset val="134"/>
      </rPr>
      <t>1-</t>
    </r>
    <r>
      <rPr>
        <u/>
        <sz val="10"/>
        <color indexed="12"/>
        <rFont val="宋体"/>
        <charset val="134"/>
      </rPr>
      <t>汇总表</t>
    </r>
  </si>
  <si>
    <r>
      <rPr>
        <u/>
        <sz val="10"/>
        <color indexed="12"/>
        <rFont val="Arial Narrow"/>
        <charset val="134"/>
      </rPr>
      <t>2-</t>
    </r>
    <r>
      <rPr>
        <u/>
        <sz val="10"/>
        <color indexed="12"/>
        <rFont val="宋体"/>
        <charset val="134"/>
      </rPr>
      <t>分类汇总表</t>
    </r>
  </si>
  <si>
    <r>
      <rPr>
        <u/>
        <sz val="10"/>
        <color indexed="12"/>
        <rFont val="Arial Narrow"/>
        <charset val="134"/>
      </rPr>
      <t>3-</t>
    </r>
    <r>
      <rPr>
        <u/>
        <sz val="10"/>
        <color indexed="12"/>
        <rFont val="宋体"/>
        <charset val="134"/>
      </rPr>
      <t>流动资产</t>
    </r>
  </si>
  <si>
    <r>
      <rPr>
        <u/>
        <sz val="10"/>
        <color indexed="12"/>
        <rFont val="Arial Narrow"/>
        <charset val="134"/>
      </rPr>
      <t>3-1</t>
    </r>
    <r>
      <rPr>
        <u/>
        <sz val="10"/>
        <color indexed="12"/>
        <rFont val="宋体"/>
        <charset val="134"/>
      </rPr>
      <t>货币资金</t>
    </r>
  </si>
  <si>
    <r>
      <rPr>
        <u/>
        <sz val="10"/>
        <color indexed="12"/>
        <rFont val="Arial Narrow"/>
        <charset val="134"/>
      </rPr>
      <t>3-1-1</t>
    </r>
    <r>
      <rPr>
        <u/>
        <sz val="10"/>
        <color indexed="12"/>
        <rFont val="宋体"/>
        <charset val="134"/>
      </rPr>
      <t>货币资金</t>
    </r>
    <r>
      <rPr>
        <u/>
        <sz val="10"/>
        <color indexed="12"/>
        <rFont val="Arial Narrow"/>
        <charset val="134"/>
      </rPr>
      <t>-</t>
    </r>
    <r>
      <rPr>
        <u/>
        <sz val="10"/>
        <color indexed="12"/>
        <rFont val="宋体"/>
        <charset val="134"/>
      </rPr>
      <t>现金</t>
    </r>
  </si>
  <si>
    <r>
      <rPr>
        <u/>
        <sz val="10"/>
        <color indexed="12"/>
        <rFont val="Arial Narrow"/>
        <charset val="134"/>
      </rPr>
      <t>5-</t>
    </r>
    <r>
      <rPr>
        <u/>
        <sz val="10"/>
        <color indexed="12"/>
        <rFont val="宋体"/>
        <charset val="134"/>
      </rPr>
      <t>流动负债</t>
    </r>
  </si>
  <si>
    <r>
      <rPr>
        <u/>
        <sz val="10"/>
        <color indexed="12"/>
        <rFont val="Arial Narrow"/>
        <charset val="134"/>
      </rPr>
      <t>5-1</t>
    </r>
    <r>
      <rPr>
        <u/>
        <sz val="10"/>
        <color indexed="12"/>
        <rFont val="宋体"/>
        <charset val="134"/>
      </rPr>
      <t>短期借款</t>
    </r>
  </si>
  <si>
    <r>
      <rPr>
        <u/>
        <sz val="10"/>
        <color indexed="12"/>
        <rFont val="Arial Narrow"/>
        <charset val="134"/>
      </rPr>
      <t>3-1-2</t>
    </r>
    <r>
      <rPr>
        <u/>
        <sz val="10"/>
        <color indexed="12"/>
        <rFont val="宋体"/>
        <charset val="134"/>
      </rPr>
      <t>货币资金</t>
    </r>
    <r>
      <rPr>
        <u/>
        <sz val="10"/>
        <color indexed="12"/>
        <rFont val="Arial Narrow"/>
        <charset val="134"/>
      </rPr>
      <t>-银行存款</t>
    </r>
  </si>
  <si>
    <r>
      <rPr>
        <u/>
        <sz val="10"/>
        <color indexed="12"/>
        <rFont val="Arial Narrow"/>
        <charset val="134"/>
      </rPr>
      <t>5-2</t>
    </r>
    <r>
      <rPr>
        <u/>
        <sz val="10"/>
        <color indexed="12"/>
        <rFont val="宋体"/>
        <charset val="134"/>
      </rPr>
      <t>交易性金融负债</t>
    </r>
  </si>
  <si>
    <r>
      <rPr>
        <u/>
        <sz val="10"/>
        <color indexed="12"/>
        <rFont val="Arial Narrow"/>
        <charset val="134"/>
      </rPr>
      <t>3-1-3</t>
    </r>
    <r>
      <rPr>
        <u/>
        <sz val="10"/>
        <color indexed="12"/>
        <rFont val="宋体"/>
        <charset val="134"/>
      </rPr>
      <t>货币资金</t>
    </r>
    <r>
      <rPr>
        <u/>
        <sz val="10"/>
        <color indexed="12"/>
        <rFont val="Arial Narrow"/>
        <charset val="134"/>
      </rPr>
      <t>-</t>
    </r>
    <r>
      <rPr>
        <u/>
        <sz val="10"/>
        <color indexed="12"/>
        <rFont val="宋体"/>
        <charset val="134"/>
      </rPr>
      <t>其他货币资金</t>
    </r>
  </si>
  <si>
    <r>
      <rPr>
        <u/>
        <sz val="10"/>
        <color indexed="12"/>
        <rFont val="Arial Narrow"/>
        <charset val="134"/>
      </rPr>
      <t>5-3</t>
    </r>
    <r>
      <rPr>
        <u/>
        <sz val="10"/>
        <color indexed="12"/>
        <rFont val="宋体"/>
        <charset val="134"/>
      </rPr>
      <t>应付票据</t>
    </r>
  </si>
  <si>
    <r>
      <rPr>
        <u/>
        <sz val="10"/>
        <color indexed="12"/>
        <rFont val="Arial Narrow"/>
        <charset val="134"/>
      </rPr>
      <t>3-2</t>
    </r>
    <r>
      <rPr>
        <u/>
        <sz val="10"/>
        <color indexed="12"/>
        <rFont val="宋体"/>
        <charset val="134"/>
      </rPr>
      <t>交易性金融资产</t>
    </r>
  </si>
  <si>
    <r>
      <rPr>
        <u/>
        <sz val="10"/>
        <color indexed="12"/>
        <rFont val="Arial Narrow"/>
        <charset val="134"/>
      </rPr>
      <t>3-2-1</t>
    </r>
    <r>
      <rPr>
        <u/>
        <sz val="10"/>
        <color indexed="12"/>
        <rFont val="宋体"/>
        <charset val="134"/>
      </rPr>
      <t>交易性</t>
    </r>
    <r>
      <rPr>
        <u/>
        <sz val="10"/>
        <color indexed="12"/>
        <rFont val="Arial Narrow"/>
        <charset val="134"/>
      </rPr>
      <t>-</t>
    </r>
    <r>
      <rPr>
        <u/>
        <sz val="10"/>
        <color indexed="12"/>
        <rFont val="宋体"/>
        <charset val="134"/>
      </rPr>
      <t>股票</t>
    </r>
  </si>
  <si>
    <r>
      <rPr>
        <u/>
        <sz val="10"/>
        <color indexed="12"/>
        <rFont val="Arial Narrow"/>
        <charset val="134"/>
      </rPr>
      <t>5-4</t>
    </r>
    <r>
      <rPr>
        <u/>
        <sz val="10"/>
        <color indexed="12"/>
        <rFont val="宋体"/>
        <charset val="134"/>
      </rPr>
      <t>应付账款</t>
    </r>
  </si>
  <si>
    <r>
      <rPr>
        <u/>
        <sz val="10"/>
        <color indexed="12"/>
        <rFont val="Arial Narrow"/>
        <charset val="134"/>
      </rPr>
      <t>3-2-2</t>
    </r>
    <r>
      <rPr>
        <u/>
        <sz val="10"/>
        <color indexed="12"/>
        <rFont val="宋体"/>
        <charset val="134"/>
      </rPr>
      <t>交易性</t>
    </r>
    <r>
      <rPr>
        <u/>
        <sz val="10"/>
        <color indexed="12"/>
        <rFont val="Arial Narrow"/>
        <charset val="134"/>
      </rPr>
      <t>-</t>
    </r>
    <r>
      <rPr>
        <u/>
        <sz val="10"/>
        <color indexed="12"/>
        <rFont val="宋体"/>
        <charset val="134"/>
      </rPr>
      <t>债券</t>
    </r>
  </si>
  <si>
    <r>
      <rPr>
        <u/>
        <sz val="10"/>
        <color indexed="12"/>
        <rFont val="Arial Narrow"/>
        <charset val="134"/>
      </rPr>
      <t>5-5</t>
    </r>
    <r>
      <rPr>
        <u/>
        <sz val="10"/>
        <color indexed="12"/>
        <rFont val="宋体"/>
        <charset val="134"/>
      </rPr>
      <t>预收款项</t>
    </r>
  </si>
  <si>
    <t>3-2-3交易性-基金</t>
  </si>
  <si>
    <r>
      <rPr>
        <u/>
        <sz val="10"/>
        <color indexed="12"/>
        <rFont val="Arial Narrow"/>
        <charset val="134"/>
      </rPr>
      <t>5-6</t>
    </r>
    <r>
      <rPr>
        <u/>
        <sz val="10"/>
        <color indexed="12"/>
        <rFont val="宋体"/>
        <charset val="134"/>
      </rPr>
      <t>职工薪酬</t>
    </r>
  </si>
  <si>
    <r>
      <rPr>
        <u/>
        <sz val="10"/>
        <color indexed="12"/>
        <rFont val="Arial Narrow"/>
        <charset val="134"/>
      </rPr>
      <t>3-3</t>
    </r>
    <r>
      <rPr>
        <u/>
        <sz val="10"/>
        <color indexed="12"/>
        <rFont val="宋体"/>
        <charset val="134"/>
      </rPr>
      <t>应收票据</t>
    </r>
  </si>
  <si>
    <r>
      <rPr>
        <u/>
        <sz val="10"/>
        <color indexed="12"/>
        <rFont val="Arial Narrow"/>
        <charset val="134"/>
      </rPr>
      <t>5-7</t>
    </r>
    <r>
      <rPr>
        <u/>
        <sz val="10"/>
        <color indexed="12"/>
        <rFont val="宋体"/>
        <charset val="134"/>
      </rPr>
      <t>应交税费</t>
    </r>
  </si>
  <si>
    <r>
      <rPr>
        <u/>
        <sz val="10"/>
        <color indexed="12"/>
        <rFont val="Arial Narrow"/>
        <charset val="134"/>
      </rPr>
      <t>3-4</t>
    </r>
    <r>
      <rPr>
        <u/>
        <sz val="10"/>
        <color indexed="12"/>
        <rFont val="宋体"/>
        <charset val="134"/>
      </rPr>
      <t>应收账款</t>
    </r>
  </si>
  <si>
    <r>
      <rPr>
        <u/>
        <sz val="10"/>
        <color indexed="12"/>
        <rFont val="Arial Narrow"/>
        <charset val="134"/>
      </rPr>
      <t>5-8</t>
    </r>
    <r>
      <rPr>
        <u/>
        <sz val="10"/>
        <color indexed="12"/>
        <rFont val="宋体"/>
        <charset val="134"/>
      </rPr>
      <t>应付利息</t>
    </r>
  </si>
  <si>
    <r>
      <rPr>
        <u/>
        <sz val="10"/>
        <color indexed="12"/>
        <rFont val="Arial Narrow"/>
        <charset val="134"/>
      </rPr>
      <t>3-5</t>
    </r>
    <r>
      <rPr>
        <u/>
        <sz val="10"/>
        <color indexed="12"/>
        <rFont val="宋体"/>
        <charset val="134"/>
      </rPr>
      <t>预付账款</t>
    </r>
  </si>
  <si>
    <r>
      <rPr>
        <u/>
        <sz val="10"/>
        <color indexed="12"/>
        <rFont val="Arial Narrow"/>
        <charset val="134"/>
      </rPr>
      <t>5-9</t>
    </r>
    <r>
      <rPr>
        <u/>
        <sz val="10"/>
        <color indexed="12"/>
        <rFont val="宋体"/>
        <charset val="134"/>
      </rPr>
      <t>应付股利（利润）</t>
    </r>
  </si>
  <si>
    <r>
      <rPr>
        <u/>
        <sz val="10"/>
        <color indexed="12"/>
        <rFont val="Arial Narrow"/>
        <charset val="134"/>
      </rPr>
      <t>3-6</t>
    </r>
    <r>
      <rPr>
        <u/>
        <sz val="10"/>
        <color indexed="12"/>
        <rFont val="宋体"/>
        <charset val="134"/>
      </rPr>
      <t>应收利息</t>
    </r>
  </si>
  <si>
    <r>
      <rPr>
        <u/>
        <sz val="10"/>
        <color indexed="12"/>
        <rFont val="Arial Narrow"/>
        <charset val="134"/>
      </rPr>
      <t>5-10</t>
    </r>
    <r>
      <rPr>
        <u/>
        <sz val="10"/>
        <color indexed="12"/>
        <rFont val="宋体"/>
        <charset val="134"/>
      </rPr>
      <t>其他应付款</t>
    </r>
  </si>
  <si>
    <r>
      <rPr>
        <u/>
        <sz val="10"/>
        <color indexed="12"/>
        <rFont val="Arial Narrow"/>
        <charset val="134"/>
      </rPr>
      <t>3-7</t>
    </r>
    <r>
      <rPr>
        <u/>
        <sz val="10"/>
        <color indexed="12"/>
        <rFont val="宋体"/>
        <charset val="134"/>
      </rPr>
      <t>应收股利</t>
    </r>
  </si>
  <si>
    <r>
      <rPr>
        <u/>
        <sz val="10"/>
        <color indexed="12"/>
        <rFont val="Arial Narrow"/>
        <charset val="134"/>
      </rPr>
      <t>5-11</t>
    </r>
    <r>
      <rPr>
        <u/>
        <sz val="10"/>
        <color indexed="12"/>
        <rFont val="宋体"/>
        <charset val="134"/>
      </rPr>
      <t>一年内到期的非流动负债</t>
    </r>
  </si>
  <si>
    <r>
      <rPr>
        <u/>
        <sz val="10"/>
        <color indexed="12"/>
        <rFont val="Arial Narrow"/>
        <charset val="134"/>
      </rPr>
      <t>3-8</t>
    </r>
    <r>
      <rPr>
        <u/>
        <sz val="10"/>
        <color indexed="12"/>
        <rFont val="宋体"/>
        <charset val="134"/>
      </rPr>
      <t>其他应收款</t>
    </r>
  </si>
  <si>
    <r>
      <rPr>
        <u/>
        <sz val="10"/>
        <color indexed="12"/>
        <rFont val="Arial Narrow"/>
        <charset val="134"/>
      </rPr>
      <t>5-12</t>
    </r>
    <r>
      <rPr>
        <u/>
        <sz val="10"/>
        <color indexed="12"/>
        <rFont val="宋体"/>
        <charset val="134"/>
      </rPr>
      <t>其他流动负债</t>
    </r>
  </si>
  <si>
    <r>
      <rPr>
        <u/>
        <sz val="10"/>
        <color indexed="12"/>
        <rFont val="Arial Narrow"/>
        <charset val="134"/>
      </rPr>
      <t>3-9</t>
    </r>
    <r>
      <rPr>
        <u/>
        <sz val="10"/>
        <color indexed="12"/>
        <rFont val="宋体"/>
        <charset val="134"/>
      </rPr>
      <t>存货</t>
    </r>
  </si>
  <si>
    <r>
      <rPr>
        <u/>
        <sz val="10"/>
        <color indexed="12"/>
        <rFont val="Arial Narrow"/>
        <charset val="134"/>
      </rPr>
      <t>3-9-1</t>
    </r>
    <r>
      <rPr>
        <u/>
        <sz val="10"/>
        <color indexed="12"/>
        <rFont val="宋体"/>
        <charset val="134"/>
      </rPr>
      <t>材料采购（在途物资）</t>
    </r>
  </si>
  <si>
    <r>
      <rPr>
        <u/>
        <sz val="10"/>
        <color indexed="12"/>
        <rFont val="Arial Narrow"/>
        <charset val="134"/>
      </rPr>
      <t>3-9-2</t>
    </r>
    <r>
      <rPr>
        <u/>
        <sz val="10"/>
        <color indexed="12"/>
        <rFont val="宋体"/>
        <charset val="134"/>
      </rPr>
      <t>原材料</t>
    </r>
  </si>
  <si>
    <r>
      <rPr>
        <u/>
        <sz val="10"/>
        <color indexed="12"/>
        <rFont val="Arial Narrow"/>
        <charset val="134"/>
      </rPr>
      <t>3-9-3</t>
    </r>
    <r>
      <rPr>
        <u/>
        <sz val="10"/>
        <color indexed="12"/>
        <rFont val="宋体"/>
        <charset val="134"/>
      </rPr>
      <t>在库周转材料</t>
    </r>
  </si>
  <si>
    <r>
      <rPr>
        <u/>
        <sz val="10"/>
        <color indexed="12"/>
        <rFont val="Arial Narrow"/>
        <charset val="134"/>
      </rPr>
      <t>6-</t>
    </r>
    <r>
      <rPr>
        <u/>
        <sz val="10"/>
        <color indexed="12"/>
        <rFont val="宋体"/>
        <charset val="134"/>
      </rPr>
      <t>非流动负债</t>
    </r>
  </si>
  <si>
    <r>
      <rPr>
        <u/>
        <sz val="10"/>
        <color indexed="12"/>
        <rFont val="Arial Narrow"/>
        <charset val="134"/>
      </rPr>
      <t>6-1</t>
    </r>
    <r>
      <rPr>
        <u/>
        <sz val="10"/>
        <color indexed="12"/>
        <rFont val="宋体"/>
        <charset val="134"/>
      </rPr>
      <t>长期借款</t>
    </r>
  </si>
  <si>
    <r>
      <rPr>
        <u/>
        <sz val="10"/>
        <color indexed="12"/>
        <rFont val="Arial Narrow"/>
        <charset val="134"/>
      </rPr>
      <t>3-9-4</t>
    </r>
    <r>
      <rPr>
        <u/>
        <sz val="10"/>
        <color indexed="12"/>
        <rFont val="宋体"/>
        <charset val="134"/>
      </rPr>
      <t>委托加工物资</t>
    </r>
  </si>
  <si>
    <r>
      <rPr>
        <u/>
        <sz val="10"/>
        <color indexed="12"/>
        <rFont val="Arial Narrow"/>
        <charset val="134"/>
      </rPr>
      <t>6-2</t>
    </r>
    <r>
      <rPr>
        <u/>
        <sz val="10"/>
        <color indexed="12"/>
        <rFont val="宋体"/>
        <charset val="134"/>
      </rPr>
      <t>应付债券</t>
    </r>
  </si>
  <si>
    <r>
      <rPr>
        <u/>
        <sz val="10"/>
        <color indexed="12"/>
        <rFont val="Arial Narrow"/>
        <charset val="134"/>
      </rPr>
      <t>3-9-5</t>
    </r>
    <r>
      <rPr>
        <u/>
        <sz val="10"/>
        <color indexed="12"/>
        <rFont val="宋体"/>
        <charset val="134"/>
      </rPr>
      <t>产成品（库存商品）</t>
    </r>
  </si>
  <si>
    <r>
      <rPr>
        <u/>
        <sz val="10"/>
        <color indexed="12"/>
        <rFont val="Arial Narrow"/>
        <charset val="134"/>
      </rPr>
      <t>6-3</t>
    </r>
    <r>
      <rPr>
        <u/>
        <sz val="10"/>
        <color indexed="12"/>
        <rFont val="宋体"/>
        <charset val="134"/>
      </rPr>
      <t>长期应付款</t>
    </r>
  </si>
  <si>
    <r>
      <rPr>
        <u/>
        <sz val="10"/>
        <color indexed="12"/>
        <rFont val="Arial Narrow"/>
        <charset val="134"/>
      </rPr>
      <t>3-9-6</t>
    </r>
    <r>
      <rPr>
        <u/>
        <sz val="10"/>
        <color indexed="12"/>
        <rFont val="宋体"/>
        <charset val="134"/>
      </rPr>
      <t>在产品（自制半成品）</t>
    </r>
  </si>
  <si>
    <r>
      <rPr>
        <u/>
        <sz val="10"/>
        <color indexed="12"/>
        <rFont val="Arial Narrow"/>
        <charset val="134"/>
      </rPr>
      <t>6-4</t>
    </r>
    <r>
      <rPr>
        <u/>
        <sz val="10"/>
        <color indexed="12"/>
        <rFont val="宋体"/>
        <charset val="134"/>
      </rPr>
      <t>专项应付款</t>
    </r>
  </si>
  <si>
    <r>
      <rPr>
        <u/>
        <sz val="10"/>
        <color indexed="12"/>
        <rFont val="Arial Narrow"/>
        <charset val="134"/>
      </rPr>
      <t>3-9-7</t>
    </r>
    <r>
      <rPr>
        <u/>
        <sz val="10"/>
        <color indexed="12"/>
        <rFont val="宋体"/>
        <charset val="134"/>
      </rPr>
      <t>发出商品</t>
    </r>
  </si>
  <si>
    <r>
      <rPr>
        <u/>
        <sz val="10"/>
        <color indexed="12"/>
        <rFont val="Arial Narrow"/>
        <charset val="134"/>
      </rPr>
      <t>6-5</t>
    </r>
    <r>
      <rPr>
        <u/>
        <sz val="10"/>
        <color indexed="12"/>
        <rFont val="宋体"/>
        <charset val="134"/>
      </rPr>
      <t>预计负债</t>
    </r>
  </si>
  <si>
    <r>
      <rPr>
        <u/>
        <sz val="10"/>
        <color indexed="12"/>
        <rFont val="Arial Narrow"/>
        <charset val="134"/>
      </rPr>
      <t>3-9-8</t>
    </r>
    <r>
      <rPr>
        <u/>
        <sz val="10"/>
        <color indexed="12"/>
        <rFont val="宋体"/>
        <charset val="134"/>
      </rPr>
      <t>在用周转材料</t>
    </r>
  </si>
  <si>
    <r>
      <rPr>
        <u/>
        <sz val="10"/>
        <color indexed="12"/>
        <rFont val="Arial Narrow"/>
        <charset val="134"/>
      </rPr>
      <t>6-6</t>
    </r>
    <r>
      <rPr>
        <u/>
        <sz val="10"/>
        <color indexed="12"/>
        <rFont val="宋体"/>
        <charset val="134"/>
      </rPr>
      <t>递延所得税负债</t>
    </r>
  </si>
  <si>
    <r>
      <rPr>
        <u/>
        <sz val="10"/>
        <color indexed="12"/>
        <rFont val="Arial Narrow"/>
        <charset val="134"/>
      </rPr>
      <t>3-10</t>
    </r>
    <r>
      <rPr>
        <u/>
        <sz val="10"/>
        <color indexed="12"/>
        <rFont val="宋体"/>
        <charset val="134"/>
      </rPr>
      <t>一年到期非流动资产</t>
    </r>
  </si>
  <si>
    <r>
      <rPr>
        <u/>
        <sz val="10"/>
        <color indexed="12"/>
        <rFont val="Arial Narrow"/>
        <charset val="134"/>
      </rPr>
      <t>6-7</t>
    </r>
    <r>
      <rPr>
        <u/>
        <sz val="10"/>
        <color indexed="12"/>
        <rFont val="宋体"/>
        <charset val="134"/>
      </rPr>
      <t>其他非流动负债</t>
    </r>
  </si>
  <si>
    <r>
      <rPr>
        <u/>
        <sz val="10"/>
        <color indexed="12"/>
        <rFont val="Arial Narrow"/>
        <charset val="134"/>
      </rPr>
      <t>3-11</t>
    </r>
    <r>
      <rPr>
        <u/>
        <sz val="10"/>
        <color indexed="12"/>
        <rFont val="宋体"/>
        <charset val="134"/>
      </rPr>
      <t>其他流动资产</t>
    </r>
  </si>
  <si>
    <r>
      <rPr>
        <u/>
        <sz val="10"/>
        <color indexed="12"/>
        <rFont val="Arial Narrow"/>
        <charset val="134"/>
      </rPr>
      <t>4-</t>
    </r>
    <r>
      <rPr>
        <u/>
        <sz val="10"/>
        <color indexed="12"/>
        <rFont val="宋体"/>
        <charset val="134"/>
      </rPr>
      <t>非流动资产</t>
    </r>
  </si>
  <si>
    <r>
      <rPr>
        <u/>
        <sz val="10"/>
        <color indexed="12"/>
        <rFont val="Arial Narrow"/>
        <charset val="134"/>
      </rPr>
      <t>4-1</t>
    </r>
    <r>
      <rPr>
        <u/>
        <sz val="10"/>
        <color indexed="12"/>
        <rFont val="宋体"/>
        <charset val="134"/>
      </rPr>
      <t>可供出售金融资产</t>
    </r>
  </si>
  <si>
    <r>
      <rPr>
        <u/>
        <sz val="10"/>
        <color indexed="12"/>
        <rFont val="Arial Narrow"/>
        <charset val="134"/>
      </rPr>
      <t>4-1-1</t>
    </r>
    <r>
      <rPr>
        <u/>
        <sz val="10"/>
        <color indexed="12"/>
        <rFont val="宋体"/>
        <charset val="134"/>
      </rPr>
      <t>可供出售</t>
    </r>
    <r>
      <rPr>
        <u/>
        <sz val="10"/>
        <color indexed="12"/>
        <rFont val="Arial Narrow"/>
        <charset val="134"/>
      </rPr>
      <t>-</t>
    </r>
    <r>
      <rPr>
        <u/>
        <sz val="10"/>
        <color indexed="12"/>
        <rFont val="宋体"/>
        <charset val="134"/>
      </rPr>
      <t>股票</t>
    </r>
  </si>
  <si>
    <r>
      <rPr>
        <u/>
        <sz val="10"/>
        <color indexed="12"/>
        <rFont val="Arial Narrow"/>
        <charset val="134"/>
      </rPr>
      <t>4-1-2</t>
    </r>
    <r>
      <rPr>
        <u/>
        <sz val="10"/>
        <color indexed="12"/>
        <rFont val="宋体"/>
        <charset val="134"/>
      </rPr>
      <t>可供出售</t>
    </r>
    <r>
      <rPr>
        <u/>
        <sz val="10"/>
        <color indexed="12"/>
        <rFont val="Arial Narrow"/>
        <charset val="134"/>
      </rPr>
      <t>-</t>
    </r>
    <r>
      <rPr>
        <u/>
        <sz val="10"/>
        <color indexed="12"/>
        <rFont val="宋体"/>
        <charset val="134"/>
      </rPr>
      <t>债券</t>
    </r>
  </si>
  <si>
    <r>
      <rPr>
        <u/>
        <sz val="10"/>
        <color indexed="12"/>
        <rFont val="Arial Narrow"/>
        <charset val="134"/>
      </rPr>
      <t>4-1-3</t>
    </r>
    <r>
      <rPr>
        <u/>
        <sz val="10"/>
        <color indexed="12"/>
        <rFont val="宋体"/>
        <charset val="134"/>
      </rPr>
      <t>可供出售</t>
    </r>
    <r>
      <rPr>
        <u/>
        <sz val="10"/>
        <color indexed="12"/>
        <rFont val="Arial Narrow"/>
        <charset val="134"/>
      </rPr>
      <t>-</t>
    </r>
    <r>
      <rPr>
        <u/>
        <sz val="10"/>
        <color indexed="12"/>
        <rFont val="宋体"/>
        <charset val="134"/>
      </rPr>
      <t>其他</t>
    </r>
  </si>
  <si>
    <r>
      <rPr>
        <u/>
        <sz val="10"/>
        <color indexed="12"/>
        <rFont val="Arial Narrow"/>
        <charset val="134"/>
      </rPr>
      <t>4-2</t>
    </r>
    <r>
      <rPr>
        <u/>
        <sz val="10"/>
        <color indexed="12"/>
        <rFont val="宋体"/>
        <charset val="134"/>
      </rPr>
      <t>持有至到期投资</t>
    </r>
  </si>
  <si>
    <r>
      <rPr>
        <u/>
        <sz val="10"/>
        <color indexed="12"/>
        <rFont val="Arial Narrow"/>
        <charset val="134"/>
      </rPr>
      <t>4-3</t>
    </r>
    <r>
      <rPr>
        <u/>
        <sz val="10"/>
        <color indexed="12"/>
        <rFont val="宋体"/>
        <charset val="134"/>
      </rPr>
      <t>长期应收款</t>
    </r>
  </si>
  <si>
    <r>
      <rPr>
        <u/>
        <sz val="10"/>
        <color indexed="12"/>
        <rFont val="Arial Narrow"/>
        <charset val="134"/>
      </rPr>
      <t>4-4</t>
    </r>
    <r>
      <rPr>
        <u/>
        <sz val="10"/>
        <color indexed="12"/>
        <rFont val="宋体"/>
        <charset val="134"/>
      </rPr>
      <t>长期股权投资</t>
    </r>
  </si>
  <si>
    <r>
      <rPr>
        <u/>
        <sz val="10"/>
        <color indexed="12"/>
        <rFont val="Arial Narrow"/>
        <charset val="134"/>
      </rPr>
      <t>4-5</t>
    </r>
    <r>
      <rPr>
        <u/>
        <sz val="10"/>
        <color indexed="12"/>
        <rFont val="宋体"/>
        <charset val="134"/>
      </rPr>
      <t>投资性房地产</t>
    </r>
  </si>
  <si>
    <r>
      <rPr>
        <u/>
        <sz val="10"/>
        <color indexed="12"/>
        <rFont val="Arial Narrow"/>
        <charset val="134"/>
      </rPr>
      <t>4-5-1</t>
    </r>
    <r>
      <rPr>
        <u/>
        <sz val="10"/>
        <color indexed="12"/>
        <rFont val="宋体"/>
        <charset val="134"/>
      </rPr>
      <t>投资性</t>
    </r>
    <r>
      <rPr>
        <u/>
        <sz val="10"/>
        <color indexed="12"/>
        <rFont val="Arial Narrow"/>
        <charset val="134"/>
      </rPr>
      <t>-</t>
    </r>
    <r>
      <rPr>
        <u/>
        <sz val="10"/>
        <color indexed="12"/>
        <rFont val="宋体"/>
        <charset val="134"/>
      </rPr>
      <t>房屋（成本模式）</t>
    </r>
  </si>
  <si>
    <r>
      <rPr>
        <u/>
        <sz val="10"/>
        <color indexed="12"/>
        <rFont val="Arial Narrow"/>
        <charset val="134"/>
      </rPr>
      <t>4-5-2</t>
    </r>
    <r>
      <rPr>
        <u/>
        <sz val="10"/>
        <color indexed="12"/>
        <rFont val="宋体"/>
        <charset val="134"/>
      </rPr>
      <t>投资性</t>
    </r>
    <r>
      <rPr>
        <u/>
        <sz val="10"/>
        <color indexed="12"/>
        <rFont val="Arial Narrow"/>
        <charset val="134"/>
      </rPr>
      <t>-</t>
    </r>
    <r>
      <rPr>
        <u/>
        <sz val="10"/>
        <color indexed="12"/>
        <rFont val="宋体"/>
        <charset val="134"/>
      </rPr>
      <t>房屋（公允模式）</t>
    </r>
  </si>
  <si>
    <r>
      <rPr>
        <u/>
        <sz val="10"/>
        <color indexed="12"/>
        <rFont val="Arial Narrow"/>
        <charset val="134"/>
      </rPr>
      <t>4-5-3</t>
    </r>
    <r>
      <rPr>
        <u/>
        <sz val="10"/>
        <color indexed="12"/>
        <rFont val="宋体"/>
        <charset val="134"/>
      </rPr>
      <t>投资性</t>
    </r>
    <r>
      <rPr>
        <u/>
        <sz val="10"/>
        <color indexed="12"/>
        <rFont val="Arial Narrow"/>
        <charset val="134"/>
      </rPr>
      <t>-</t>
    </r>
    <r>
      <rPr>
        <u/>
        <sz val="10"/>
        <color indexed="12"/>
        <rFont val="宋体"/>
        <charset val="134"/>
      </rPr>
      <t>土地（成本模式）</t>
    </r>
  </si>
  <si>
    <r>
      <rPr>
        <u/>
        <sz val="10"/>
        <color indexed="12"/>
        <rFont val="Arial Narrow"/>
        <charset val="134"/>
      </rPr>
      <t>4-5-4</t>
    </r>
    <r>
      <rPr>
        <u/>
        <sz val="10"/>
        <color indexed="12"/>
        <rFont val="宋体"/>
        <charset val="134"/>
      </rPr>
      <t>投资性</t>
    </r>
    <r>
      <rPr>
        <u/>
        <sz val="10"/>
        <color indexed="12"/>
        <rFont val="Arial Narrow"/>
        <charset val="134"/>
      </rPr>
      <t>-</t>
    </r>
    <r>
      <rPr>
        <u/>
        <sz val="10"/>
        <color indexed="12"/>
        <rFont val="宋体"/>
        <charset val="134"/>
      </rPr>
      <t>土地（公允模式）</t>
    </r>
  </si>
  <si>
    <r>
      <rPr>
        <u/>
        <sz val="10"/>
        <color indexed="12"/>
        <rFont val="Arial Narrow"/>
        <charset val="134"/>
      </rPr>
      <t>4-6</t>
    </r>
    <r>
      <rPr>
        <u/>
        <sz val="10"/>
        <color indexed="12"/>
        <rFont val="宋体"/>
        <charset val="134"/>
      </rPr>
      <t>固定资产</t>
    </r>
  </si>
  <si>
    <r>
      <rPr>
        <u/>
        <sz val="10"/>
        <color indexed="12"/>
        <rFont val="Arial Narrow"/>
        <charset val="134"/>
      </rPr>
      <t>4-6-1</t>
    </r>
    <r>
      <rPr>
        <u/>
        <sz val="10"/>
        <color indexed="12"/>
        <rFont val="宋体"/>
        <charset val="134"/>
      </rPr>
      <t>房屋建筑物</t>
    </r>
  </si>
  <si>
    <r>
      <rPr>
        <u/>
        <sz val="10"/>
        <color indexed="12"/>
        <rFont val="Arial Narrow"/>
        <charset val="134"/>
      </rPr>
      <t>4-6-2</t>
    </r>
    <r>
      <rPr>
        <u/>
        <sz val="10"/>
        <color indexed="12"/>
        <rFont val="宋体"/>
        <charset val="134"/>
      </rPr>
      <t>构筑物</t>
    </r>
  </si>
  <si>
    <r>
      <rPr>
        <u/>
        <sz val="10"/>
        <color indexed="12"/>
        <rFont val="Arial Narrow"/>
        <charset val="134"/>
      </rPr>
      <t>4-6-3</t>
    </r>
    <r>
      <rPr>
        <u/>
        <sz val="10"/>
        <color indexed="12"/>
        <rFont val="宋体"/>
        <charset val="134"/>
      </rPr>
      <t>管道及沟槽</t>
    </r>
  </si>
  <si>
    <r>
      <rPr>
        <u/>
        <sz val="10"/>
        <color indexed="12"/>
        <rFont val="Arial Narrow"/>
        <charset val="134"/>
      </rPr>
      <t>4-6-4</t>
    </r>
    <r>
      <rPr>
        <u/>
        <sz val="10"/>
        <color indexed="12"/>
        <rFont val="宋体"/>
        <charset val="134"/>
      </rPr>
      <t>机器设备</t>
    </r>
  </si>
  <si>
    <r>
      <rPr>
        <u/>
        <sz val="10"/>
        <color indexed="12"/>
        <rFont val="Arial Narrow"/>
        <charset val="134"/>
      </rPr>
      <t>4-6-5</t>
    </r>
    <r>
      <rPr>
        <u/>
        <sz val="10"/>
        <color indexed="12"/>
        <rFont val="宋体"/>
        <charset val="134"/>
      </rPr>
      <t>车辆</t>
    </r>
  </si>
  <si>
    <r>
      <rPr>
        <u/>
        <sz val="10"/>
        <color indexed="12"/>
        <rFont val="Arial Narrow"/>
        <charset val="134"/>
      </rPr>
      <t>4-6-6</t>
    </r>
    <r>
      <rPr>
        <u/>
        <sz val="10"/>
        <color indexed="12"/>
        <rFont val="宋体"/>
        <charset val="134"/>
      </rPr>
      <t>电子设备</t>
    </r>
  </si>
  <si>
    <r>
      <rPr>
        <u/>
        <sz val="10"/>
        <color indexed="12"/>
        <rFont val="Arial Narrow"/>
        <charset val="134"/>
      </rPr>
      <t>4-6-7</t>
    </r>
    <r>
      <rPr>
        <u/>
        <sz val="10"/>
        <color indexed="12"/>
        <rFont val="宋体"/>
        <charset val="134"/>
      </rPr>
      <t>土地</t>
    </r>
  </si>
  <si>
    <r>
      <rPr>
        <u/>
        <sz val="10"/>
        <color indexed="12"/>
        <rFont val="Arial Narrow"/>
        <charset val="134"/>
      </rPr>
      <t>4-7</t>
    </r>
    <r>
      <rPr>
        <u/>
        <sz val="10"/>
        <color indexed="12"/>
        <rFont val="宋体"/>
        <charset val="134"/>
      </rPr>
      <t>在建工程</t>
    </r>
  </si>
  <si>
    <r>
      <rPr>
        <u/>
        <sz val="10"/>
        <color indexed="12"/>
        <rFont val="Arial Narrow"/>
        <charset val="134"/>
      </rPr>
      <t>4-7-1</t>
    </r>
    <r>
      <rPr>
        <u/>
        <sz val="10"/>
        <color indexed="12"/>
        <rFont val="宋体"/>
        <charset val="134"/>
      </rPr>
      <t>在建工程</t>
    </r>
    <r>
      <rPr>
        <u/>
        <sz val="10"/>
        <color indexed="12"/>
        <rFont val="Arial Narrow"/>
        <charset val="134"/>
      </rPr>
      <t>-</t>
    </r>
    <r>
      <rPr>
        <u/>
        <sz val="10"/>
        <color indexed="12"/>
        <rFont val="宋体"/>
        <charset val="134"/>
      </rPr>
      <t>土建工程</t>
    </r>
  </si>
  <si>
    <r>
      <rPr>
        <u/>
        <sz val="10"/>
        <color indexed="12"/>
        <rFont val="Arial Narrow"/>
        <charset val="134"/>
      </rPr>
      <t>4-7-2</t>
    </r>
    <r>
      <rPr>
        <u/>
        <sz val="10"/>
        <color indexed="12"/>
        <rFont val="宋体"/>
        <charset val="134"/>
      </rPr>
      <t>在建工程</t>
    </r>
    <r>
      <rPr>
        <u/>
        <sz val="10"/>
        <color indexed="12"/>
        <rFont val="Arial Narrow"/>
        <charset val="134"/>
      </rPr>
      <t>-</t>
    </r>
    <r>
      <rPr>
        <u/>
        <sz val="10"/>
        <color indexed="12"/>
        <rFont val="宋体"/>
        <charset val="134"/>
      </rPr>
      <t>设备安装工程</t>
    </r>
  </si>
  <si>
    <r>
      <rPr>
        <u/>
        <sz val="10"/>
        <color indexed="12"/>
        <rFont val="Arial Narrow"/>
        <charset val="134"/>
      </rPr>
      <t>4-8</t>
    </r>
    <r>
      <rPr>
        <u/>
        <sz val="10"/>
        <color indexed="12"/>
        <rFont val="宋体"/>
        <charset val="134"/>
      </rPr>
      <t>工程物资</t>
    </r>
  </si>
  <si>
    <r>
      <rPr>
        <u/>
        <sz val="10"/>
        <color indexed="12"/>
        <rFont val="Arial Narrow"/>
        <charset val="134"/>
      </rPr>
      <t>4-9</t>
    </r>
    <r>
      <rPr>
        <u/>
        <sz val="10"/>
        <color indexed="12"/>
        <rFont val="宋体"/>
        <charset val="134"/>
      </rPr>
      <t>固定资产清理</t>
    </r>
  </si>
  <si>
    <r>
      <rPr>
        <u/>
        <sz val="10"/>
        <color indexed="12"/>
        <rFont val="Arial Narrow"/>
        <charset val="134"/>
      </rPr>
      <t>4-10</t>
    </r>
    <r>
      <rPr>
        <u/>
        <sz val="10"/>
        <color indexed="12"/>
        <rFont val="宋体"/>
        <charset val="134"/>
      </rPr>
      <t>生产性生物资产</t>
    </r>
  </si>
  <si>
    <r>
      <rPr>
        <u/>
        <sz val="10"/>
        <color indexed="12"/>
        <rFont val="Arial Narrow"/>
        <charset val="134"/>
      </rPr>
      <t>4-11</t>
    </r>
    <r>
      <rPr>
        <u/>
        <sz val="10"/>
        <color indexed="12"/>
        <rFont val="宋体"/>
        <charset val="134"/>
      </rPr>
      <t>油气资产</t>
    </r>
  </si>
  <si>
    <r>
      <rPr>
        <u/>
        <sz val="10"/>
        <color indexed="12"/>
        <rFont val="Arial Narrow"/>
        <charset val="134"/>
      </rPr>
      <t>4-12</t>
    </r>
    <r>
      <rPr>
        <u/>
        <sz val="10"/>
        <color indexed="12"/>
        <rFont val="宋体"/>
        <charset val="134"/>
      </rPr>
      <t>无形资产</t>
    </r>
  </si>
  <si>
    <r>
      <rPr>
        <u/>
        <sz val="10"/>
        <color indexed="12"/>
        <rFont val="Arial Narrow"/>
        <charset val="134"/>
      </rPr>
      <t>4-12-1</t>
    </r>
    <r>
      <rPr>
        <u/>
        <sz val="10"/>
        <color indexed="12"/>
        <rFont val="宋体"/>
        <charset val="134"/>
      </rPr>
      <t>无形</t>
    </r>
    <r>
      <rPr>
        <u/>
        <sz val="10"/>
        <color indexed="12"/>
        <rFont val="Arial Narrow"/>
        <charset val="134"/>
      </rPr>
      <t>-</t>
    </r>
    <r>
      <rPr>
        <u/>
        <sz val="10"/>
        <color indexed="12"/>
        <rFont val="宋体"/>
        <charset val="134"/>
      </rPr>
      <t>土地使用权</t>
    </r>
  </si>
  <si>
    <r>
      <rPr>
        <u/>
        <sz val="10"/>
        <color indexed="12"/>
        <rFont val="Arial Narrow"/>
        <charset val="134"/>
      </rPr>
      <t>4-12-2</t>
    </r>
    <r>
      <rPr>
        <u/>
        <sz val="10"/>
        <color indexed="12"/>
        <rFont val="宋体"/>
        <charset val="134"/>
      </rPr>
      <t>无形</t>
    </r>
    <r>
      <rPr>
        <u/>
        <sz val="10"/>
        <color indexed="12"/>
        <rFont val="Arial Narrow"/>
        <charset val="134"/>
      </rPr>
      <t>-</t>
    </r>
    <r>
      <rPr>
        <u/>
        <sz val="10"/>
        <color indexed="12"/>
        <rFont val="宋体"/>
        <charset val="134"/>
      </rPr>
      <t>矿业权</t>
    </r>
  </si>
  <si>
    <r>
      <rPr>
        <u/>
        <sz val="10"/>
        <color indexed="12"/>
        <rFont val="Arial Narrow"/>
        <charset val="134"/>
      </rPr>
      <t>4-12-3</t>
    </r>
    <r>
      <rPr>
        <u/>
        <sz val="10"/>
        <color indexed="12"/>
        <rFont val="宋体"/>
        <charset val="134"/>
      </rPr>
      <t>无形</t>
    </r>
    <r>
      <rPr>
        <u/>
        <sz val="10"/>
        <color indexed="12"/>
        <rFont val="Arial Narrow"/>
        <charset val="134"/>
      </rPr>
      <t>-</t>
    </r>
    <r>
      <rPr>
        <u/>
        <sz val="10"/>
        <color indexed="12"/>
        <rFont val="宋体"/>
        <charset val="134"/>
      </rPr>
      <t>其他</t>
    </r>
  </si>
  <si>
    <r>
      <rPr>
        <u/>
        <sz val="10"/>
        <color indexed="12"/>
        <rFont val="Arial Narrow"/>
        <charset val="134"/>
      </rPr>
      <t>4-13</t>
    </r>
    <r>
      <rPr>
        <u/>
        <sz val="10"/>
        <color indexed="12"/>
        <rFont val="宋体"/>
        <charset val="134"/>
      </rPr>
      <t>开发支出</t>
    </r>
  </si>
  <si>
    <r>
      <rPr>
        <u/>
        <sz val="10"/>
        <color indexed="12"/>
        <rFont val="Arial Narrow"/>
        <charset val="134"/>
      </rPr>
      <t>4-14</t>
    </r>
    <r>
      <rPr>
        <u/>
        <sz val="10"/>
        <color indexed="12"/>
        <rFont val="宋体"/>
        <charset val="134"/>
      </rPr>
      <t>商誉</t>
    </r>
  </si>
  <si>
    <r>
      <rPr>
        <u/>
        <sz val="10"/>
        <color indexed="12"/>
        <rFont val="Arial Narrow"/>
        <charset val="134"/>
      </rPr>
      <t>4-15</t>
    </r>
    <r>
      <rPr>
        <u/>
        <sz val="10"/>
        <color indexed="12"/>
        <rFont val="宋体"/>
        <charset val="134"/>
      </rPr>
      <t>长期待摊费用</t>
    </r>
  </si>
  <si>
    <r>
      <rPr>
        <u/>
        <sz val="10"/>
        <color indexed="12"/>
        <rFont val="Arial Narrow"/>
        <charset val="134"/>
      </rPr>
      <t>4-16</t>
    </r>
    <r>
      <rPr>
        <u/>
        <sz val="10"/>
        <color indexed="12"/>
        <rFont val="宋体"/>
        <charset val="134"/>
      </rPr>
      <t>递延所得税资产</t>
    </r>
  </si>
  <si>
    <r>
      <rPr>
        <u/>
        <sz val="10"/>
        <color indexed="12"/>
        <rFont val="Arial Narrow"/>
        <charset val="134"/>
      </rPr>
      <t>4-17</t>
    </r>
    <r>
      <rPr>
        <u/>
        <sz val="10"/>
        <color indexed="12"/>
        <rFont val="宋体"/>
        <charset val="134"/>
      </rPr>
      <t>其他非流动资产</t>
    </r>
  </si>
  <si>
    <t>评估明细表目录</t>
  </si>
  <si>
    <t>序号</t>
  </si>
  <si>
    <t>表格名称</t>
  </si>
  <si>
    <t>页数</t>
  </si>
  <si>
    <r>
      <rPr>
        <sz val="10"/>
        <rFont val="Times New Roman"/>
        <charset val="134"/>
      </rPr>
      <t xml:space="preserve"> </t>
    </r>
    <r>
      <rPr>
        <sz val="10"/>
        <rFont val="仿宋_GB2312"/>
        <charset val="134"/>
      </rPr>
      <t>表</t>
    </r>
    <r>
      <rPr>
        <sz val="10"/>
        <rFont val="Times New Roman"/>
        <charset val="134"/>
      </rPr>
      <t>1</t>
    </r>
    <r>
      <rPr>
        <sz val="10"/>
        <rFont val="仿宋_GB2312"/>
        <charset val="134"/>
      </rPr>
      <t>：资产评估结果汇总表</t>
    </r>
  </si>
  <si>
    <r>
      <rPr>
        <sz val="10"/>
        <rFont val="Times New Roman"/>
        <charset val="134"/>
      </rPr>
      <t xml:space="preserve"> </t>
    </r>
    <r>
      <rPr>
        <sz val="10"/>
        <rFont val="仿宋_GB2312"/>
        <charset val="134"/>
      </rPr>
      <t>表</t>
    </r>
    <r>
      <rPr>
        <sz val="10"/>
        <rFont val="Times New Roman"/>
        <charset val="134"/>
      </rPr>
      <t>2</t>
    </r>
    <r>
      <rPr>
        <sz val="10"/>
        <rFont val="仿宋_GB2312"/>
        <charset val="134"/>
      </rPr>
      <t>：资产评估结果分类汇总表</t>
    </r>
  </si>
  <si>
    <r>
      <rPr>
        <sz val="10"/>
        <rFont val="Times New Roman"/>
        <charset val="134"/>
      </rPr>
      <t xml:space="preserve"> </t>
    </r>
    <r>
      <rPr>
        <sz val="10"/>
        <rFont val="仿宋_GB2312"/>
        <charset val="134"/>
      </rPr>
      <t>表</t>
    </r>
    <r>
      <rPr>
        <sz val="10"/>
        <rFont val="Times New Roman"/>
        <charset val="134"/>
      </rPr>
      <t>3</t>
    </r>
    <r>
      <rPr>
        <sz val="10"/>
        <rFont val="仿宋_GB2312"/>
        <charset val="134"/>
      </rPr>
      <t>：流动资产评估汇总表</t>
    </r>
  </si>
  <si>
    <r>
      <rPr>
        <sz val="10"/>
        <rFont val="Times New Roman"/>
        <charset val="134"/>
      </rPr>
      <t xml:space="preserve"> </t>
    </r>
    <r>
      <rPr>
        <sz val="10"/>
        <rFont val="仿宋_GB2312"/>
        <charset val="134"/>
      </rPr>
      <t>表</t>
    </r>
    <r>
      <rPr>
        <sz val="10"/>
        <rFont val="Times New Roman"/>
        <charset val="134"/>
      </rPr>
      <t>3-1</t>
    </r>
    <r>
      <rPr>
        <sz val="10"/>
        <rFont val="仿宋_GB2312"/>
        <charset val="134"/>
      </rPr>
      <t>：货币资金评估汇总表</t>
    </r>
  </si>
  <si>
    <r>
      <rPr>
        <sz val="10"/>
        <rFont val="Times New Roman"/>
        <charset val="134"/>
      </rPr>
      <t xml:space="preserve"> </t>
    </r>
    <r>
      <rPr>
        <sz val="10"/>
        <rFont val="仿宋_GB2312"/>
        <charset val="134"/>
      </rPr>
      <t>表</t>
    </r>
    <r>
      <rPr>
        <sz val="10"/>
        <rFont val="Times New Roman"/>
        <charset val="134"/>
      </rPr>
      <t>3-1-1</t>
    </r>
    <r>
      <rPr>
        <sz val="10"/>
        <rFont val="仿宋_GB2312"/>
        <charset val="134"/>
      </rPr>
      <t>：货币资金</t>
    </r>
    <r>
      <rPr>
        <sz val="10"/>
        <rFont val="Times New Roman"/>
        <charset val="134"/>
      </rPr>
      <t>—</t>
    </r>
    <r>
      <rPr>
        <sz val="10"/>
        <rFont val="仿宋_GB2312"/>
        <charset val="134"/>
      </rPr>
      <t>现金评估明细表</t>
    </r>
  </si>
  <si>
    <r>
      <rPr>
        <sz val="10"/>
        <rFont val="Times New Roman"/>
        <charset val="134"/>
      </rPr>
      <t xml:space="preserve"> </t>
    </r>
    <r>
      <rPr>
        <sz val="10"/>
        <rFont val="仿宋_GB2312"/>
        <charset val="134"/>
      </rPr>
      <t>表</t>
    </r>
    <r>
      <rPr>
        <sz val="10"/>
        <rFont val="Times New Roman"/>
        <charset val="134"/>
      </rPr>
      <t>3-1-2</t>
    </r>
    <r>
      <rPr>
        <sz val="10"/>
        <rFont val="仿宋_GB2312"/>
        <charset val="134"/>
      </rPr>
      <t>：货币资金</t>
    </r>
    <r>
      <rPr>
        <sz val="10"/>
        <rFont val="Times New Roman"/>
        <charset val="134"/>
      </rPr>
      <t>—</t>
    </r>
    <r>
      <rPr>
        <sz val="10"/>
        <rFont val="仿宋_GB2312"/>
        <charset val="134"/>
      </rPr>
      <t>银行存款评估明细表</t>
    </r>
  </si>
  <si>
    <r>
      <rPr>
        <sz val="10"/>
        <rFont val="Times New Roman"/>
        <charset val="134"/>
      </rPr>
      <t xml:space="preserve"> </t>
    </r>
    <r>
      <rPr>
        <sz val="10"/>
        <rFont val="仿宋_GB2312"/>
        <charset val="134"/>
      </rPr>
      <t>表</t>
    </r>
    <r>
      <rPr>
        <sz val="10"/>
        <rFont val="Times New Roman"/>
        <charset val="134"/>
      </rPr>
      <t>3-1-3</t>
    </r>
    <r>
      <rPr>
        <sz val="10"/>
        <rFont val="仿宋_GB2312"/>
        <charset val="134"/>
      </rPr>
      <t>：货币资金</t>
    </r>
    <r>
      <rPr>
        <sz val="10"/>
        <rFont val="Times New Roman"/>
        <charset val="134"/>
      </rPr>
      <t>—</t>
    </r>
    <r>
      <rPr>
        <sz val="10"/>
        <rFont val="仿宋_GB2312"/>
        <charset val="134"/>
      </rPr>
      <t>其他货币资金评估明细表</t>
    </r>
  </si>
  <si>
    <r>
      <rPr>
        <sz val="10"/>
        <rFont val="Times New Roman"/>
        <charset val="134"/>
      </rPr>
      <t xml:space="preserve"> </t>
    </r>
    <r>
      <rPr>
        <sz val="10"/>
        <rFont val="仿宋_GB2312"/>
        <charset val="134"/>
      </rPr>
      <t>表</t>
    </r>
    <r>
      <rPr>
        <sz val="10"/>
        <rFont val="Times New Roman"/>
        <charset val="134"/>
      </rPr>
      <t>3-2</t>
    </r>
    <r>
      <rPr>
        <sz val="10"/>
        <rFont val="仿宋_GB2312"/>
        <charset val="134"/>
      </rPr>
      <t>：交易性金融资产评估汇总表</t>
    </r>
  </si>
  <si>
    <r>
      <rPr>
        <sz val="10"/>
        <rFont val="Times New Roman"/>
        <charset val="134"/>
      </rPr>
      <t xml:space="preserve"> </t>
    </r>
    <r>
      <rPr>
        <sz val="10"/>
        <rFont val="仿宋_GB2312"/>
        <charset val="134"/>
      </rPr>
      <t>表</t>
    </r>
    <r>
      <rPr>
        <sz val="10"/>
        <rFont val="Times New Roman"/>
        <charset val="134"/>
      </rPr>
      <t>3-2-1</t>
    </r>
    <r>
      <rPr>
        <sz val="10"/>
        <rFont val="仿宋_GB2312"/>
        <charset val="134"/>
      </rPr>
      <t>：交易性金融资产</t>
    </r>
    <r>
      <rPr>
        <sz val="10"/>
        <rFont val="Times New Roman"/>
        <charset val="134"/>
      </rPr>
      <t>—</t>
    </r>
    <r>
      <rPr>
        <sz val="10"/>
        <rFont val="仿宋_GB2312"/>
        <charset val="134"/>
      </rPr>
      <t>股票投资评估明细表</t>
    </r>
  </si>
  <si>
    <r>
      <rPr>
        <sz val="10"/>
        <rFont val="Times New Roman"/>
        <charset val="134"/>
      </rPr>
      <t xml:space="preserve"> </t>
    </r>
    <r>
      <rPr>
        <sz val="10"/>
        <rFont val="仿宋_GB2312"/>
        <charset val="134"/>
      </rPr>
      <t>表</t>
    </r>
    <r>
      <rPr>
        <sz val="10"/>
        <rFont val="Times New Roman"/>
        <charset val="134"/>
      </rPr>
      <t>3-2-2</t>
    </r>
    <r>
      <rPr>
        <sz val="10"/>
        <rFont val="仿宋_GB2312"/>
        <charset val="134"/>
      </rPr>
      <t>：交易性金融资产</t>
    </r>
    <r>
      <rPr>
        <sz val="10"/>
        <rFont val="Times New Roman"/>
        <charset val="134"/>
      </rPr>
      <t>—</t>
    </r>
    <r>
      <rPr>
        <sz val="10"/>
        <rFont val="仿宋_GB2312"/>
        <charset val="134"/>
      </rPr>
      <t>债券投资评估明细表</t>
    </r>
  </si>
  <si>
    <r>
      <rPr>
        <sz val="10"/>
        <rFont val="Times New Roman"/>
        <charset val="134"/>
      </rPr>
      <t xml:space="preserve"> </t>
    </r>
    <r>
      <rPr>
        <sz val="10"/>
        <rFont val="仿宋_GB2312"/>
        <charset val="134"/>
      </rPr>
      <t>表</t>
    </r>
    <r>
      <rPr>
        <sz val="10"/>
        <rFont val="Times New Roman"/>
        <charset val="134"/>
      </rPr>
      <t>3-2-3</t>
    </r>
    <r>
      <rPr>
        <sz val="10"/>
        <rFont val="仿宋_GB2312"/>
        <charset val="134"/>
      </rPr>
      <t>：交易性金融资产</t>
    </r>
    <r>
      <rPr>
        <sz val="10"/>
        <rFont val="Times New Roman"/>
        <charset val="134"/>
      </rPr>
      <t>—</t>
    </r>
    <r>
      <rPr>
        <sz val="10"/>
        <rFont val="仿宋_GB2312"/>
        <charset val="134"/>
      </rPr>
      <t>基金投资评估明细表</t>
    </r>
  </si>
  <si>
    <r>
      <rPr>
        <sz val="10"/>
        <rFont val="Times New Roman"/>
        <charset val="134"/>
      </rPr>
      <t xml:space="preserve"> </t>
    </r>
    <r>
      <rPr>
        <sz val="10"/>
        <rFont val="仿宋_GB2312"/>
        <charset val="134"/>
      </rPr>
      <t>表</t>
    </r>
    <r>
      <rPr>
        <sz val="10"/>
        <rFont val="Times New Roman"/>
        <charset val="134"/>
      </rPr>
      <t>3-3</t>
    </r>
    <r>
      <rPr>
        <sz val="10"/>
        <rFont val="仿宋_GB2312"/>
        <charset val="134"/>
      </rPr>
      <t>：应收票据评估明细表</t>
    </r>
  </si>
  <si>
    <r>
      <rPr>
        <sz val="10"/>
        <rFont val="Times New Roman"/>
        <charset val="134"/>
      </rPr>
      <t xml:space="preserve"> </t>
    </r>
    <r>
      <rPr>
        <sz val="10"/>
        <rFont val="仿宋_GB2312"/>
        <charset val="134"/>
      </rPr>
      <t>表</t>
    </r>
    <r>
      <rPr>
        <sz val="10"/>
        <rFont val="Times New Roman"/>
        <charset val="134"/>
      </rPr>
      <t>3-4</t>
    </r>
    <r>
      <rPr>
        <sz val="10"/>
        <rFont val="仿宋_GB2312"/>
        <charset val="134"/>
      </rPr>
      <t>：应收账款评估明细表</t>
    </r>
  </si>
  <si>
    <r>
      <rPr>
        <sz val="10"/>
        <rFont val="Times New Roman"/>
        <charset val="134"/>
      </rPr>
      <t xml:space="preserve"> </t>
    </r>
    <r>
      <rPr>
        <sz val="10"/>
        <rFont val="仿宋_GB2312"/>
        <charset val="134"/>
      </rPr>
      <t>表</t>
    </r>
    <r>
      <rPr>
        <sz val="10"/>
        <rFont val="Times New Roman"/>
        <charset val="134"/>
      </rPr>
      <t>3-5</t>
    </r>
    <r>
      <rPr>
        <sz val="10"/>
        <rFont val="仿宋_GB2312"/>
        <charset val="134"/>
      </rPr>
      <t>：预付账款评估明细表</t>
    </r>
  </si>
  <si>
    <r>
      <rPr>
        <sz val="10"/>
        <rFont val="Times New Roman"/>
        <charset val="134"/>
      </rPr>
      <t xml:space="preserve"> </t>
    </r>
    <r>
      <rPr>
        <sz val="10"/>
        <rFont val="仿宋_GB2312"/>
        <charset val="134"/>
      </rPr>
      <t>表</t>
    </r>
    <r>
      <rPr>
        <sz val="10"/>
        <rFont val="Times New Roman"/>
        <charset val="134"/>
      </rPr>
      <t>3-6</t>
    </r>
    <r>
      <rPr>
        <sz val="10"/>
        <rFont val="仿宋_GB2312"/>
        <charset val="134"/>
      </rPr>
      <t>：应收利息评估明细表</t>
    </r>
  </si>
  <si>
    <r>
      <rPr>
        <sz val="10"/>
        <rFont val="Times New Roman"/>
        <charset val="134"/>
      </rPr>
      <t xml:space="preserve"> </t>
    </r>
    <r>
      <rPr>
        <sz val="10"/>
        <rFont val="仿宋_GB2312"/>
        <charset val="134"/>
      </rPr>
      <t>表</t>
    </r>
    <r>
      <rPr>
        <sz val="10"/>
        <rFont val="Times New Roman"/>
        <charset val="134"/>
      </rPr>
      <t>3-7</t>
    </r>
    <r>
      <rPr>
        <sz val="10"/>
        <rFont val="仿宋_GB2312"/>
        <charset val="134"/>
      </rPr>
      <t>：应收股利（应收利润）评估明细表</t>
    </r>
  </si>
  <si>
    <r>
      <rPr>
        <sz val="10"/>
        <rFont val="Times New Roman"/>
        <charset val="134"/>
      </rPr>
      <t xml:space="preserve"> </t>
    </r>
    <r>
      <rPr>
        <sz val="10"/>
        <rFont val="仿宋_GB2312"/>
        <charset val="134"/>
      </rPr>
      <t>表</t>
    </r>
    <r>
      <rPr>
        <sz val="10"/>
        <rFont val="Times New Roman"/>
        <charset val="134"/>
      </rPr>
      <t>3-8</t>
    </r>
    <r>
      <rPr>
        <sz val="10"/>
        <rFont val="仿宋_GB2312"/>
        <charset val="134"/>
      </rPr>
      <t>：其他应收款评估明细表</t>
    </r>
  </si>
  <si>
    <r>
      <rPr>
        <sz val="10"/>
        <rFont val="Times New Roman"/>
        <charset val="134"/>
      </rPr>
      <t xml:space="preserve"> </t>
    </r>
    <r>
      <rPr>
        <sz val="10"/>
        <rFont val="仿宋_GB2312"/>
        <charset val="134"/>
      </rPr>
      <t>表</t>
    </r>
    <r>
      <rPr>
        <sz val="10"/>
        <rFont val="Times New Roman"/>
        <charset val="134"/>
      </rPr>
      <t>3-9</t>
    </r>
    <r>
      <rPr>
        <sz val="10"/>
        <rFont val="仿宋_GB2312"/>
        <charset val="134"/>
      </rPr>
      <t>：存货评估汇总表</t>
    </r>
  </si>
  <si>
    <r>
      <rPr>
        <sz val="10"/>
        <rFont val="Times New Roman"/>
        <charset val="134"/>
      </rPr>
      <t xml:space="preserve"> </t>
    </r>
    <r>
      <rPr>
        <sz val="10"/>
        <rFont val="仿宋_GB2312"/>
        <charset val="134"/>
      </rPr>
      <t>表</t>
    </r>
    <r>
      <rPr>
        <sz val="10"/>
        <rFont val="Times New Roman"/>
        <charset val="134"/>
      </rPr>
      <t>3-9-1</t>
    </r>
    <r>
      <rPr>
        <sz val="10"/>
        <rFont val="仿宋_GB2312"/>
        <charset val="134"/>
      </rPr>
      <t>：存货</t>
    </r>
    <r>
      <rPr>
        <sz val="10"/>
        <rFont val="Times New Roman"/>
        <charset val="134"/>
      </rPr>
      <t>—</t>
    </r>
    <r>
      <rPr>
        <sz val="10"/>
        <rFont val="仿宋_GB2312"/>
        <charset val="134"/>
      </rPr>
      <t>材料采购（在途物资）评估明细表</t>
    </r>
  </si>
  <si>
    <r>
      <rPr>
        <sz val="10"/>
        <rFont val="Times New Roman"/>
        <charset val="134"/>
      </rPr>
      <t xml:space="preserve"> </t>
    </r>
    <r>
      <rPr>
        <sz val="10"/>
        <rFont val="仿宋_GB2312"/>
        <charset val="134"/>
      </rPr>
      <t>表</t>
    </r>
    <r>
      <rPr>
        <sz val="10"/>
        <rFont val="Times New Roman"/>
        <charset val="134"/>
      </rPr>
      <t>3-9-2</t>
    </r>
    <r>
      <rPr>
        <sz val="10"/>
        <rFont val="仿宋_GB2312"/>
        <charset val="134"/>
      </rPr>
      <t>：存货</t>
    </r>
    <r>
      <rPr>
        <sz val="10"/>
        <rFont val="Times New Roman"/>
        <charset val="134"/>
      </rPr>
      <t>—</t>
    </r>
    <r>
      <rPr>
        <sz val="10"/>
        <rFont val="仿宋_GB2312"/>
        <charset val="134"/>
      </rPr>
      <t>原材料评估明细表</t>
    </r>
  </si>
  <si>
    <r>
      <rPr>
        <sz val="10"/>
        <rFont val="Times New Roman"/>
        <charset val="134"/>
      </rPr>
      <t xml:space="preserve"> </t>
    </r>
    <r>
      <rPr>
        <sz val="10"/>
        <rFont val="仿宋_GB2312"/>
        <charset val="134"/>
      </rPr>
      <t>表</t>
    </r>
    <r>
      <rPr>
        <sz val="10"/>
        <rFont val="Times New Roman"/>
        <charset val="134"/>
      </rPr>
      <t>3-9-3</t>
    </r>
    <r>
      <rPr>
        <sz val="10"/>
        <rFont val="仿宋_GB2312"/>
        <charset val="134"/>
      </rPr>
      <t>：存货</t>
    </r>
    <r>
      <rPr>
        <sz val="10"/>
        <rFont val="Times New Roman"/>
        <charset val="134"/>
      </rPr>
      <t>—</t>
    </r>
    <r>
      <rPr>
        <sz val="10"/>
        <rFont val="仿宋_GB2312"/>
        <charset val="134"/>
      </rPr>
      <t>在库周转材料评估明细表</t>
    </r>
  </si>
  <si>
    <r>
      <rPr>
        <sz val="10"/>
        <rFont val="Times New Roman"/>
        <charset val="134"/>
      </rPr>
      <t xml:space="preserve"> </t>
    </r>
    <r>
      <rPr>
        <sz val="10"/>
        <rFont val="仿宋_GB2312"/>
        <charset val="134"/>
      </rPr>
      <t>表</t>
    </r>
    <r>
      <rPr>
        <sz val="10"/>
        <rFont val="Times New Roman"/>
        <charset val="134"/>
      </rPr>
      <t>3-9-4</t>
    </r>
    <r>
      <rPr>
        <sz val="10"/>
        <rFont val="仿宋_GB2312"/>
        <charset val="134"/>
      </rPr>
      <t>：存货</t>
    </r>
    <r>
      <rPr>
        <sz val="10"/>
        <rFont val="Times New Roman"/>
        <charset val="134"/>
      </rPr>
      <t>—</t>
    </r>
    <r>
      <rPr>
        <sz val="10"/>
        <rFont val="仿宋_GB2312"/>
        <charset val="134"/>
      </rPr>
      <t>委托加工物资评估明细表</t>
    </r>
  </si>
  <si>
    <r>
      <rPr>
        <sz val="10"/>
        <rFont val="Times New Roman"/>
        <charset val="134"/>
      </rPr>
      <t xml:space="preserve"> </t>
    </r>
    <r>
      <rPr>
        <sz val="10"/>
        <rFont val="仿宋_GB2312"/>
        <charset val="134"/>
      </rPr>
      <t>表</t>
    </r>
    <r>
      <rPr>
        <sz val="10"/>
        <rFont val="Times New Roman"/>
        <charset val="134"/>
      </rPr>
      <t>3-9-5</t>
    </r>
    <r>
      <rPr>
        <sz val="10"/>
        <rFont val="仿宋_GB2312"/>
        <charset val="134"/>
      </rPr>
      <t>：存货</t>
    </r>
    <r>
      <rPr>
        <sz val="10"/>
        <rFont val="Times New Roman"/>
        <charset val="134"/>
      </rPr>
      <t>—</t>
    </r>
    <r>
      <rPr>
        <sz val="10"/>
        <rFont val="仿宋_GB2312"/>
        <charset val="134"/>
      </rPr>
      <t>产成品（库存商品、开发产品、农产品）评估明细表</t>
    </r>
  </si>
  <si>
    <r>
      <rPr>
        <sz val="10"/>
        <rFont val="Times New Roman"/>
        <charset val="134"/>
      </rPr>
      <t xml:space="preserve"> </t>
    </r>
    <r>
      <rPr>
        <sz val="10"/>
        <rFont val="仿宋_GB2312"/>
        <charset val="134"/>
      </rPr>
      <t>表</t>
    </r>
    <r>
      <rPr>
        <sz val="10"/>
        <rFont val="Times New Roman"/>
        <charset val="134"/>
      </rPr>
      <t>3-9-6</t>
    </r>
    <r>
      <rPr>
        <sz val="10"/>
        <rFont val="仿宋_GB2312"/>
        <charset val="134"/>
      </rPr>
      <t>：存货</t>
    </r>
    <r>
      <rPr>
        <sz val="10"/>
        <rFont val="Times New Roman"/>
        <charset val="134"/>
      </rPr>
      <t>—</t>
    </r>
    <r>
      <rPr>
        <sz val="10"/>
        <rFont val="仿宋_GB2312"/>
        <charset val="134"/>
      </rPr>
      <t>在产品（自制半成品）评估明细表</t>
    </r>
  </si>
  <si>
    <r>
      <rPr>
        <sz val="10"/>
        <rFont val="Times New Roman"/>
        <charset val="134"/>
      </rPr>
      <t xml:space="preserve"> </t>
    </r>
    <r>
      <rPr>
        <sz val="10"/>
        <rFont val="仿宋_GB2312"/>
        <charset val="134"/>
      </rPr>
      <t>表</t>
    </r>
    <r>
      <rPr>
        <sz val="10"/>
        <rFont val="Times New Roman"/>
        <charset val="134"/>
      </rPr>
      <t>3-9-7</t>
    </r>
    <r>
      <rPr>
        <sz val="10"/>
        <rFont val="仿宋_GB2312"/>
        <charset val="134"/>
      </rPr>
      <t>：存货</t>
    </r>
    <r>
      <rPr>
        <sz val="10"/>
        <rFont val="Times New Roman"/>
        <charset val="134"/>
      </rPr>
      <t>—</t>
    </r>
    <r>
      <rPr>
        <sz val="10"/>
        <rFont val="仿宋_GB2312"/>
        <charset val="134"/>
      </rPr>
      <t>发出商品评估明细表</t>
    </r>
  </si>
  <si>
    <r>
      <rPr>
        <sz val="10"/>
        <rFont val="Times New Roman"/>
        <charset val="134"/>
      </rPr>
      <t xml:space="preserve"> </t>
    </r>
    <r>
      <rPr>
        <sz val="10"/>
        <rFont val="仿宋_GB2312"/>
        <charset val="134"/>
      </rPr>
      <t>表</t>
    </r>
    <r>
      <rPr>
        <sz val="10"/>
        <rFont val="Times New Roman"/>
        <charset val="134"/>
      </rPr>
      <t>3-9-8</t>
    </r>
    <r>
      <rPr>
        <sz val="10"/>
        <rFont val="仿宋_GB2312"/>
        <charset val="134"/>
      </rPr>
      <t>：存货</t>
    </r>
    <r>
      <rPr>
        <sz val="10"/>
        <rFont val="Times New Roman"/>
        <charset val="134"/>
      </rPr>
      <t>—</t>
    </r>
    <r>
      <rPr>
        <sz val="10"/>
        <rFont val="仿宋_GB2312"/>
        <charset val="134"/>
      </rPr>
      <t>在用周转材料评估明细表</t>
    </r>
  </si>
  <si>
    <r>
      <rPr>
        <sz val="10"/>
        <rFont val="Times New Roman"/>
        <charset val="134"/>
      </rPr>
      <t xml:space="preserve"> </t>
    </r>
    <r>
      <rPr>
        <sz val="10"/>
        <rFont val="仿宋_GB2312"/>
        <charset val="134"/>
      </rPr>
      <t>表</t>
    </r>
    <r>
      <rPr>
        <sz val="10"/>
        <rFont val="Times New Roman"/>
        <charset val="134"/>
      </rPr>
      <t>3-10</t>
    </r>
    <r>
      <rPr>
        <sz val="10"/>
        <rFont val="仿宋_GB2312"/>
        <charset val="134"/>
      </rPr>
      <t>：一年内到期的非流动资产评估明细表</t>
    </r>
  </si>
  <si>
    <r>
      <rPr>
        <sz val="10"/>
        <rFont val="Times New Roman"/>
        <charset val="134"/>
      </rPr>
      <t xml:space="preserve"> </t>
    </r>
    <r>
      <rPr>
        <sz val="10"/>
        <rFont val="仿宋_GB2312"/>
        <charset val="134"/>
      </rPr>
      <t>表</t>
    </r>
    <r>
      <rPr>
        <sz val="10"/>
        <rFont val="Times New Roman"/>
        <charset val="134"/>
      </rPr>
      <t>3-11</t>
    </r>
    <r>
      <rPr>
        <sz val="10"/>
        <rFont val="仿宋_GB2312"/>
        <charset val="134"/>
      </rPr>
      <t>：其他流动资产评估明细表</t>
    </r>
  </si>
  <si>
    <r>
      <rPr>
        <sz val="10"/>
        <rFont val="Times New Roman"/>
        <charset val="134"/>
      </rPr>
      <t xml:space="preserve"> </t>
    </r>
    <r>
      <rPr>
        <sz val="10"/>
        <rFont val="仿宋_GB2312"/>
        <charset val="134"/>
      </rPr>
      <t>表</t>
    </r>
    <r>
      <rPr>
        <sz val="10"/>
        <rFont val="Times New Roman"/>
        <charset val="134"/>
      </rPr>
      <t>4</t>
    </r>
    <r>
      <rPr>
        <sz val="10"/>
        <rFont val="仿宋_GB2312"/>
        <charset val="134"/>
      </rPr>
      <t>：非流动资产评估汇总表</t>
    </r>
  </si>
  <si>
    <r>
      <rPr>
        <sz val="10"/>
        <rFont val="Times New Roman"/>
        <charset val="134"/>
      </rPr>
      <t xml:space="preserve"> </t>
    </r>
    <r>
      <rPr>
        <sz val="10"/>
        <rFont val="仿宋_GB2312"/>
        <charset val="134"/>
      </rPr>
      <t>表</t>
    </r>
    <r>
      <rPr>
        <sz val="10"/>
        <rFont val="Times New Roman"/>
        <charset val="134"/>
      </rPr>
      <t>4-1</t>
    </r>
    <r>
      <rPr>
        <sz val="10"/>
        <rFont val="仿宋_GB2312"/>
        <charset val="134"/>
      </rPr>
      <t>：可供出售金融资产评估汇总表</t>
    </r>
  </si>
  <si>
    <r>
      <rPr>
        <sz val="10"/>
        <rFont val="Times New Roman"/>
        <charset val="134"/>
      </rPr>
      <t xml:space="preserve"> </t>
    </r>
    <r>
      <rPr>
        <sz val="10"/>
        <rFont val="仿宋_GB2312"/>
        <charset val="134"/>
      </rPr>
      <t>表</t>
    </r>
    <r>
      <rPr>
        <sz val="10"/>
        <rFont val="Times New Roman"/>
        <charset val="134"/>
      </rPr>
      <t>4-1-1</t>
    </r>
    <r>
      <rPr>
        <sz val="10"/>
        <rFont val="仿宋_GB2312"/>
        <charset val="134"/>
      </rPr>
      <t>：可供出售金融资产</t>
    </r>
    <r>
      <rPr>
        <sz val="10"/>
        <rFont val="Times New Roman"/>
        <charset val="134"/>
      </rPr>
      <t>—</t>
    </r>
    <r>
      <rPr>
        <sz val="10"/>
        <rFont val="仿宋_GB2312"/>
        <charset val="134"/>
      </rPr>
      <t>股票投资评估明细表</t>
    </r>
  </si>
  <si>
    <r>
      <rPr>
        <sz val="10"/>
        <rFont val="Times New Roman"/>
        <charset val="134"/>
      </rPr>
      <t xml:space="preserve"> </t>
    </r>
    <r>
      <rPr>
        <sz val="10"/>
        <rFont val="仿宋_GB2312"/>
        <charset val="134"/>
      </rPr>
      <t>表</t>
    </r>
    <r>
      <rPr>
        <sz val="10"/>
        <rFont val="Times New Roman"/>
        <charset val="134"/>
      </rPr>
      <t>4-1-2</t>
    </r>
    <r>
      <rPr>
        <sz val="10"/>
        <rFont val="仿宋_GB2312"/>
        <charset val="134"/>
      </rPr>
      <t>：可供出售金融资产</t>
    </r>
    <r>
      <rPr>
        <sz val="10"/>
        <rFont val="Times New Roman"/>
        <charset val="134"/>
      </rPr>
      <t>—</t>
    </r>
    <r>
      <rPr>
        <sz val="10"/>
        <rFont val="仿宋_GB2312"/>
        <charset val="134"/>
      </rPr>
      <t>债券投资评估明细表</t>
    </r>
  </si>
  <si>
    <r>
      <rPr>
        <sz val="10"/>
        <rFont val="Times New Roman"/>
        <charset val="134"/>
      </rPr>
      <t xml:space="preserve"> </t>
    </r>
    <r>
      <rPr>
        <sz val="10"/>
        <rFont val="仿宋_GB2312"/>
        <charset val="134"/>
      </rPr>
      <t>表</t>
    </r>
    <r>
      <rPr>
        <sz val="10"/>
        <rFont val="Times New Roman"/>
        <charset val="134"/>
      </rPr>
      <t>4-1-3</t>
    </r>
    <r>
      <rPr>
        <sz val="10"/>
        <rFont val="仿宋_GB2312"/>
        <charset val="134"/>
      </rPr>
      <t>：可供出售金融资产</t>
    </r>
    <r>
      <rPr>
        <sz val="10"/>
        <rFont val="Times New Roman"/>
        <charset val="134"/>
      </rPr>
      <t>—</t>
    </r>
    <r>
      <rPr>
        <sz val="10"/>
        <rFont val="仿宋_GB2312"/>
        <charset val="134"/>
      </rPr>
      <t>其他投资评估明细表</t>
    </r>
  </si>
  <si>
    <r>
      <rPr>
        <sz val="10"/>
        <rFont val="Times New Roman"/>
        <charset val="134"/>
      </rPr>
      <t xml:space="preserve"> </t>
    </r>
    <r>
      <rPr>
        <sz val="10"/>
        <rFont val="仿宋_GB2312"/>
        <charset val="134"/>
      </rPr>
      <t>表</t>
    </r>
    <r>
      <rPr>
        <sz val="10"/>
        <rFont val="Times New Roman"/>
        <charset val="134"/>
      </rPr>
      <t>4-2</t>
    </r>
    <r>
      <rPr>
        <sz val="10"/>
        <rFont val="仿宋_GB2312"/>
        <charset val="134"/>
      </rPr>
      <t>：持有至到期投资评估明细表</t>
    </r>
  </si>
  <si>
    <r>
      <rPr>
        <sz val="10"/>
        <rFont val="Times New Roman"/>
        <charset val="134"/>
      </rPr>
      <t xml:space="preserve"> </t>
    </r>
    <r>
      <rPr>
        <sz val="10"/>
        <rFont val="仿宋_GB2312"/>
        <charset val="134"/>
      </rPr>
      <t>表</t>
    </r>
    <r>
      <rPr>
        <sz val="10"/>
        <rFont val="Times New Roman"/>
        <charset val="134"/>
      </rPr>
      <t>4-3</t>
    </r>
    <r>
      <rPr>
        <sz val="10"/>
        <rFont val="仿宋_GB2312"/>
        <charset val="134"/>
      </rPr>
      <t>：长期应收款评估明细表</t>
    </r>
  </si>
  <si>
    <r>
      <rPr>
        <sz val="10"/>
        <rFont val="Times New Roman"/>
        <charset val="134"/>
      </rPr>
      <t xml:space="preserve"> </t>
    </r>
    <r>
      <rPr>
        <sz val="10"/>
        <rFont val="仿宋_GB2312"/>
        <charset val="134"/>
      </rPr>
      <t>表</t>
    </r>
    <r>
      <rPr>
        <sz val="10"/>
        <rFont val="Times New Roman"/>
        <charset val="134"/>
      </rPr>
      <t>4-4</t>
    </r>
    <r>
      <rPr>
        <sz val="10"/>
        <rFont val="仿宋_GB2312"/>
        <charset val="134"/>
      </rPr>
      <t>：长期股权投资评估明细表</t>
    </r>
  </si>
  <si>
    <r>
      <rPr>
        <sz val="10"/>
        <rFont val="Times New Roman"/>
        <charset val="134"/>
      </rPr>
      <t xml:space="preserve"> </t>
    </r>
    <r>
      <rPr>
        <sz val="10"/>
        <rFont val="仿宋_GB2312"/>
        <charset val="134"/>
      </rPr>
      <t>表</t>
    </r>
    <r>
      <rPr>
        <sz val="10"/>
        <rFont val="Times New Roman"/>
        <charset val="134"/>
      </rPr>
      <t>4-5</t>
    </r>
    <r>
      <rPr>
        <sz val="10"/>
        <rFont val="仿宋_GB2312"/>
        <charset val="134"/>
      </rPr>
      <t>：投资性房地产评估明细表（含</t>
    </r>
    <r>
      <rPr>
        <sz val="10"/>
        <rFont val="Times New Roman"/>
        <charset val="134"/>
      </rPr>
      <t>4</t>
    </r>
    <r>
      <rPr>
        <sz val="10"/>
        <rFont val="仿宋_GB2312"/>
        <charset val="134"/>
      </rPr>
      <t>张备选表）</t>
    </r>
  </si>
  <si>
    <r>
      <rPr>
        <sz val="10"/>
        <rFont val="Times New Roman"/>
        <charset val="134"/>
      </rPr>
      <t xml:space="preserve"> </t>
    </r>
    <r>
      <rPr>
        <sz val="10"/>
        <rFont val="仿宋_GB2312"/>
        <charset val="134"/>
      </rPr>
      <t>表</t>
    </r>
    <r>
      <rPr>
        <sz val="10"/>
        <rFont val="Times New Roman"/>
        <charset val="134"/>
      </rPr>
      <t>4-6</t>
    </r>
    <r>
      <rPr>
        <sz val="10"/>
        <rFont val="仿宋_GB2312"/>
        <charset val="134"/>
      </rPr>
      <t>：固定资产评估汇总表</t>
    </r>
  </si>
  <si>
    <r>
      <rPr>
        <sz val="10"/>
        <rFont val="Times New Roman"/>
        <charset val="134"/>
      </rPr>
      <t xml:space="preserve"> </t>
    </r>
    <r>
      <rPr>
        <sz val="10"/>
        <rFont val="仿宋_GB2312"/>
        <charset val="134"/>
      </rPr>
      <t>表</t>
    </r>
    <r>
      <rPr>
        <sz val="10"/>
        <rFont val="Times New Roman"/>
        <charset val="134"/>
      </rPr>
      <t>4-6-1</t>
    </r>
    <r>
      <rPr>
        <sz val="10"/>
        <rFont val="仿宋_GB2312"/>
        <charset val="134"/>
      </rPr>
      <t>：固定资产</t>
    </r>
    <r>
      <rPr>
        <sz val="10"/>
        <rFont val="Times New Roman"/>
        <charset val="134"/>
      </rPr>
      <t>—</t>
    </r>
    <r>
      <rPr>
        <sz val="10"/>
        <rFont val="仿宋_GB2312"/>
        <charset val="134"/>
      </rPr>
      <t>房屋建筑物评估明细表</t>
    </r>
  </si>
  <si>
    <r>
      <rPr>
        <sz val="10"/>
        <rFont val="Times New Roman"/>
        <charset val="134"/>
      </rPr>
      <t xml:space="preserve"> </t>
    </r>
    <r>
      <rPr>
        <sz val="10"/>
        <rFont val="仿宋_GB2312"/>
        <charset val="134"/>
      </rPr>
      <t>表</t>
    </r>
    <r>
      <rPr>
        <sz val="10"/>
        <rFont val="Times New Roman"/>
        <charset val="134"/>
      </rPr>
      <t>4-6-2</t>
    </r>
    <r>
      <rPr>
        <sz val="10"/>
        <rFont val="仿宋_GB2312"/>
        <charset val="134"/>
      </rPr>
      <t>：固定资产</t>
    </r>
    <r>
      <rPr>
        <sz val="10"/>
        <rFont val="Times New Roman"/>
        <charset val="134"/>
      </rPr>
      <t>—</t>
    </r>
    <r>
      <rPr>
        <sz val="10"/>
        <rFont val="仿宋_GB2312"/>
        <charset val="134"/>
      </rPr>
      <t>构筑物及其他辅助设施评估明细表</t>
    </r>
  </si>
  <si>
    <r>
      <rPr>
        <sz val="10"/>
        <rFont val="Times New Roman"/>
        <charset val="134"/>
      </rPr>
      <t xml:space="preserve"> </t>
    </r>
    <r>
      <rPr>
        <sz val="10"/>
        <rFont val="仿宋_GB2312"/>
        <charset val="134"/>
      </rPr>
      <t>表</t>
    </r>
    <r>
      <rPr>
        <sz val="10"/>
        <rFont val="Times New Roman"/>
        <charset val="134"/>
      </rPr>
      <t>4-6-3</t>
    </r>
    <r>
      <rPr>
        <sz val="10"/>
        <rFont val="仿宋_GB2312"/>
        <charset val="134"/>
      </rPr>
      <t>：固定资产</t>
    </r>
    <r>
      <rPr>
        <sz val="10"/>
        <rFont val="Times New Roman"/>
        <charset val="134"/>
      </rPr>
      <t>—</t>
    </r>
    <r>
      <rPr>
        <sz val="10"/>
        <rFont val="仿宋_GB2312"/>
        <charset val="134"/>
      </rPr>
      <t>管道和沟槽评估明细表</t>
    </r>
  </si>
  <si>
    <r>
      <rPr>
        <sz val="10"/>
        <rFont val="Times New Roman"/>
        <charset val="134"/>
      </rPr>
      <t xml:space="preserve"> </t>
    </r>
    <r>
      <rPr>
        <sz val="10"/>
        <rFont val="仿宋_GB2312"/>
        <charset val="134"/>
      </rPr>
      <t>表</t>
    </r>
    <r>
      <rPr>
        <sz val="10"/>
        <rFont val="Times New Roman"/>
        <charset val="134"/>
      </rPr>
      <t>4-6-4</t>
    </r>
    <r>
      <rPr>
        <sz val="10"/>
        <rFont val="仿宋_GB2312"/>
        <charset val="134"/>
      </rPr>
      <t>：固定资产</t>
    </r>
    <r>
      <rPr>
        <sz val="10"/>
        <rFont val="Times New Roman"/>
        <charset val="134"/>
      </rPr>
      <t>—</t>
    </r>
    <r>
      <rPr>
        <sz val="10"/>
        <rFont val="仿宋_GB2312"/>
        <charset val="134"/>
      </rPr>
      <t>机器设备评估明细表</t>
    </r>
  </si>
  <si>
    <r>
      <rPr>
        <sz val="10"/>
        <rFont val="Times New Roman"/>
        <charset val="134"/>
      </rPr>
      <t xml:space="preserve"> </t>
    </r>
    <r>
      <rPr>
        <sz val="10"/>
        <rFont val="仿宋_GB2312"/>
        <charset val="134"/>
      </rPr>
      <t>表</t>
    </r>
    <r>
      <rPr>
        <sz val="10"/>
        <rFont val="Times New Roman"/>
        <charset val="134"/>
      </rPr>
      <t>4-6-5</t>
    </r>
    <r>
      <rPr>
        <sz val="10"/>
        <rFont val="仿宋_GB2312"/>
        <charset val="134"/>
      </rPr>
      <t>：固定资产</t>
    </r>
    <r>
      <rPr>
        <sz val="10"/>
        <rFont val="Times New Roman"/>
        <charset val="134"/>
      </rPr>
      <t>—</t>
    </r>
    <r>
      <rPr>
        <sz val="10"/>
        <rFont val="仿宋_GB2312"/>
        <charset val="134"/>
      </rPr>
      <t>车辆评估明细表</t>
    </r>
  </si>
  <si>
    <r>
      <rPr>
        <sz val="10"/>
        <rFont val="Times New Roman"/>
        <charset val="134"/>
      </rPr>
      <t xml:space="preserve"> </t>
    </r>
    <r>
      <rPr>
        <sz val="10"/>
        <rFont val="仿宋_GB2312"/>
        <charset val="134"/>
      </rPr>
      <t>表</t>
    </r>
    <r>
      <rPr>
        <sz val="10"/>
        <rFont val="Times New Roman"/>
        <charset val="134"/>
      </rPr>
      <t>4-6-6</t>
    </r>
    <r>
      <rPr>
        <sz val="10"/>
        <rFont val="仿宋_GB2312"/>
        <charset val="134"/>
      </rPr>
      <t>：固定资产</t>
    </r>
    <r>
      <rPr>
        <sz val="10"/>
        <rFont val="Times New Roman"/>
        <charset val="134"/>
      </rPr>
      <t>—</t>
    </r>
    <r>
      <rPr>
        <sz val="10"/>
        <rFont val="仿宋_GB2312"/>
        <charset val="134"/>
      </rPr>
      <t>电子设备评估明细表</t>
    </r>
  </si>
  <si>
    <r>
      <rPr>
        <sz val="10"/>
        <rFont val="Times New Roman"/>
        <charset val="134"/>
      </rPr>
      <t xml:space="preserve"> </t>
    </r>
    <r>
      <rPr>
        <sz val="10"/>
        <rFont val="仿宋_GB2312"/>
        <charset val="134"/>
      </rPr>
      <t>表</t>
    </r>
    <r>
      <rPr>
        <sz val="10"/>
        <rFont val="Times New Roman"/>
        <charset val="134"/>
      </rPr>
      <t>4-6-7</t>
    </r>
    <r>
      <rPr>
        <sz val="10"/>
        <rFont val="仿宋_GB2312"/>
        <charset val="134"/>
      </rPr>
      <t>：固定资产</t>
    </r>
    <r>
      <rPr>
        <sz val="10"/>
        <rFont val="Times New Roman"/>
        <charset val="134"/>
      </rPr>
      <t>—</t>
    </r>
    <r>
      <rPr>
        <sz val="10"/>
        <rFont val="仿宋_GB2312"/>
        <charset val="134"/>
      </rPr>
      <t>土地评估明细表</t>
    </r>
  </si>
  <si>
    <r>
      <rPr>
        <sz val="10"/>
        <rFont val="Times New Roman"/>
        <charset val="134"/>
      </rPr>
      <t xml:space="preserve"> </t>
    </r>
    <r>
      <rPr>
        <sz val="10"/>
        <rFont val="仿宋_GB2312"/>
        <charset val="134"/>
      </rPr>
      <t>表</t>
    </r>
    <r>
      <rPr>
        <sz val="10"/>
        <rFont val="Times New Roman"/>
        <charset val="134"/>
      </rPr>
      <t>4-7</t>
    </r>
    <r>
      <rPr>
        <sz val="10"/>
        <rFont val="仿宋_GB2312"/>
        <charset val="134"/>
      </rPr>
      <t>：在建工程评估汇总表</t>
    </r>
  </si>
  <si>
    <r>
      <rPr>
        <sz val="10"/>
        <rFont val="Times New Roman"/>
        <charset val="134"/>
      </rPr>
      <t xml:space="preserve"> </t>
    </r>
    <r>
      <rPr>
        <sz val="10"/>
        <rFont val="仿宋_GB2312"/>
        <charset val="134"/>
      </rPr>
      <t>表</t>
    </r>
    <r>
      <rPr>
        <sz val="10"/>
        <rFont val="Times New Roman"/>
        <charset val="134"/>
      </rPr>
      <t>4-7-1</t>
    </r>
    <r>
      <rPr>
        <sz val="10"/>
        <rFont val="仿宋_GB2312"/>
        <charset val="134"/>
      </rPr>
      <t>：在建工程</t>
    </r>
    <r>
      <rPr>
        <sz val="10"/>
        <rFont val="Times New Roman"/>
        <charset val="134"/>
      </rPr>
      <t>—</t>
    </r>
    <r>
      <rPr>
        <sz val="10"/>
        <rFont val="仿宋_GB2312"/>
        <charset val="134"/>
      </rPr>
      <t>土建工程评估明细表</t>
    </r>
  </si>
  <si>
    <r>
      <rPr>
        <sz val="10"/>
        <rFont val="Times New Roman"/>
        <charset val="134"/>
      </rPr>
      <t xml:space="preserve"> </t>
    </r>
    <r>
      <rPr>
        <sz val="10"/>
        <rFont val="仿宋_GB2312"/>
        <charset val="134"/>
      </rPr>
      <t>表</t>
    </r>
    <r>
      <rPr>
        <sz val="10"/>
        <rFont val="Times New Roman"/>
        <charset val="134"/>
      </rPr>
      <t>4-7-2</t>
    </r>
    <r>
      <rPr>
        <sz val="10"/>
        <rFont val="仿宋_GB2312"/>
        <charset val="134"/>
      </rPr>
      <t>：在建工程</t>
    </r>
    <r>
      <rPr>
        <sz val="10"/>
        <rFont val="Times New Roman"/>
        <charset val="134"/>
      </rPr>
      <t>—</t>
    </r>
    <r>
      <rPr>
        <sz val="10"/>
        <rFont val="仿宋_GB2312"/>
        <charset val="134"/>
      </rPr>
      <t>设备安装工程评估明细表</t>
    </r>
  </si>
  <si>
    <r>
      <rPr>
        <sz val="10"/>
        <rFont val="Times New Roman"/>
        <charset val="134"/>
      </rPr>
      <t xml:space="preserve"> </t>
    </r>
    <r>
      <rPr>
        <sz val="10"/>
        <rFont val="仿宋_GB2312"/>
        <charset val="134"/>
      </rPr>
      <t>表</t>
    </r>
    <r>
      <rPr>
        <sz val="10"/>
        <rFont val="Times New Roman"/>
        <charset val="134"/>
      </rPr>
      <t>4-8</t>
    </r>
    <r>
      <rPr>
        <sz val="10"/>
        <rFont val="仿宋_GB2312"/>
        <charset val="134"/>
      </rPr>
      <t>：工程物资评估明细表</t>
    </r>
  </si>
  <si>
    <r>
      <rPr>
        <sz val="10"/>
        <rFont val="Times New Roman"/>
        <charset val="134"/>
      </rPr>
      <t xml:space="preserve"> </t>
    </r>
    <r>
      <rPr>
        <sz val="10"/>
        <rFont val="仿宋_GB2312"/>
        <charset val="134"/>
      </rPr>
      <t>表</t>
    </r>
    <r>
      <rPr>
        <sz val="10"/>
        <rFont val="Times New Roman"/>
        <charset val="134"/>
      </rPr>
      <t>4-9</t>
    </r>
    <r>
      <rPr>
        <sz val="10"/>
        <rFont val="仿宋_GB2312"/>
        <charset val="134"/>
      </rPr>
      <t>：固定资产清理评估明细表</t>
    </r>
  </si>
  <si>
    <r>
      <rPr>
        <sz val="10"/>
        <rFont val="Times New Roman"/>
        <charset val="134"/>
      </rPr>
      <t xml:space="preserve"> </t>
    </r>
    <r>
      <rPr>
        <sz val="10"/>
        <rFont val="仿宋_GB2312"/>
        <charset val="134"/>
      </rPr>
      <t>表</t>
    </r>
    <r>
      <rPr>
        <sz val="10"/>
        <rFont val="Times New Roman"/>
        <charset val="134"/>
      </rPr>
      <t>4-10</t>
    </r>
    <r>
      <rPr>
        <sz val="10"/>
        <rFont val="仿宋_GB2312"/>
        <charset val="134"/>
      </rPr>
      <t>：生产性生物资产评估明细表</t>
    </r>
  </si>
  <si>
    <r>
      <rPr>
        <sz val="10"/>
        <rFont val="Times New Roman"/>
        <charset val="134"/>
      </rPr>
      <t xml:space="preserve"> </t>
    </r>
    <r>
      <rPr>
        <sz val="10"/>
        <rFont val="仿宋_GB2312"/>
        <charset val="134"/>
      </rPr>
      <t>表</t>
    </r>
    <r>
      <rPr>
        <sz val="10"/>
        <rFont val="Times New Roman"/>
        <charset val="134"/>
      </rPr>
      <t>4-11</t>
    </r>
    <r>
      <rPr>
        <sz val="10"/>
        <rFont val="仿宋_GB2312"/>
        <charset val="134"/>
      </rPr>
      <t>：油气资产评估明细表</t>
    </r>
  </si>
  <si>
    <r>
      <rPr>
        <sz val="10"/>
        <rFont val="Times New Roman"/>
        <charset val="134"/>
      </rPr>
      <t xml:space="preserve"> </t>
    </r>
    <r>
      <rPr>
        <sz val="10"/>
        <rFont val="仿宋_GB2312"/>
        <charset val="134"/>
      </rPr>
      <t>表</t>
    </r>
    <r>
      <rPr>
        <sz val="10"/>
        <rFont val="Times New Roman"/>
        <charset val="134"/>
      </rPr>
      <t>4-12</t>
    </r>
    <r>
      <rPr>
        <sz val="10"/>
        <rFont val="仿宋_GB2312"/>
        <charset val="134"/>
      </rPr>
      <t>：无形资产评估汇总表</t>
    </r>
  </si>
  <si>
    <r>
      <rPr>
        <sz val="10"/>
        <rFont val="Times New Roman"/>
        <charset val="134"/>
      </rPr>
      <t xml:space="preserve"> </t>
    </r>
    <r>
      <rPr>
        <sz val="10"/>
        <rFont val="仿宋_GB2312"/>
        <charset val="134"/>
      </rPr>
      <t>表</t>
    </r>
    <r>
      <rPr>
        <sz val="10"/>
        <rFont val="Times New Roman"/>
        <charset val="134"/>
      </rPr>
      <t>4-12-1</t>
    </r>
    <r>
      <rPr>
        <sz val="10"/>
        <rFont val="仿宋_GB2312"/>
        <charset val="134"/>
      </rPr>
      <t>：无形资产</t>
    </r>
    <r>
      <rPr>
        <sz val="10"/>
        <rFont val="Times New Roman"/>
        <charset val="134"/>
      </rPr>
      <t>—</t>
    </r>
    <r>
      <rPr>
        <sz val="10"/>
        <rFont val="仿宋_GB2312"/>
        <charset val="134"/>
      </rPr>
      <t>土地使用权评估明细表</t>
    </r>
  </si>
  <si>
    <r>
      <rPr>
        <sz val="10"/>
        <rFont val="Times New Roman"/>
        <charset val="134"/>
      </rPr>
      <t xml:space="preserve"> </t>
    </r>
    <r>
      <rPr>
        <sz val="10"/>
        <rFont val="仿宋_GB2312"/>
        <charset val="134"/>
      </rPr>
      <t>表</t>
    </r>
    <r>
      <rPr>
        <sz val="10"/>
        <rFont val="Times New Roman"/>
        <charset val="134"/>
      </rPr>
      <t>4-12-2</t>
    </r>
    <r>
      <rPr>
        <sz val="10"/>
        <rFont val="仿宋_GB2312"/>
        <charset val="134"/>
      </rPr>
      <t>：无形资产</t>
    </r>
    <r>
      <rPr>
        <sz val="10"/>
        <rFont val="Times New Roman"/>
        <charset val="134"/>
      </rPr>
      <t>—</t>
    </r>
    <r>
      <rPr>
        <sz val="10"/>
        <rFont val="仿宋_GB2312"/>
        <charset val="134"/>
      </rPr>
      <t>矿业权评估明细表</t>
    </r>
  </si>
  <si>
    <r>
      <rPr>
        <sz val="10"/>
        <rFont val="Times New Roman"/>
        <charset val="134"/>
      </rPr>
      <t xml:space="preserve"> </t>
    </r>
    <r>
      <rPr>
        <sz val="10"/>
        <rFont val="仿宋_GB2312"/>
        <charset val="134"/>
      </rPr>
      <t>表</t>
    </r>
    <r>
      <rPr>
        <sz val="10"/>
        <rFont val="Times New Roman"/>
        <charset val="134"/>
      </rPr>
      <t>4-12-3</t>
    </r>
    <r>
      <rPr>
        <sz val="10"/>
        <rFont val="仿宋_GB2312"/>
        <charset val="134"/>
      </rPr>
      <t>：无形资产</t>
    </r>
    <r>
      <rPr>
        <sz val="10"/>
        <rFont val="Times New Roman"/>
        <charset val="134"/>
      </rPr>
      <t>—</t>
    </r>
    <r>
      <rPr>
        <sz val="10"/>
        <rFont val="仿宋_GB2312"/>
        <charset val="134"/>
      </rPr>
      <t>其他无形资产评估明细表</t>
    </r>
  </si>
  <si>
    <r>
      <rPr>
        <sz val="10"/>
        <rFont val="Times New Roman"/>
        <charset val="134"/>
      </rPr>
      <t xml:space="preserve"> </t>
    </r>
    <r>
      <rPr>
        <sz val="10"/>
        <rFont val="仿宋_GB2312"/>
        <charset val="134"/>
      </rPr>
      <t>表</t>
    </r>
    <r>
      <rPr>
        <sz val="10"/>
        <rFont val="Times New Roman"/>
        <charset val="134"/>
      </rPr>
      <t>4-13</t>
    </r>
    <r>
      <rPr>
        <sz val="10"/>
        <rFont val="仿宋_GB2312"/>
        <charset val="134"/>
      </rPr>
      <t>：开发支出评估明细表</t>
    </r>
  </si>
  <si>
    <r>
      <rPr>
        <sz val="10"/>
        <rFont val="Times New Roman"/>
        <charset val="134"/>
      </rPr>
      <t xml:space="preserve"> </t>
    </r>
    <r>
      <rPr>
        <sz val="10"/>
        <rFont val="仿宋_GB2312"/>
        <charset val="134"/>
      </rPr>
      <t>表</t>
    </r>
    <r>
      <rPr>
        <sz val="10"/>
        <rFont val="Times New Roman"/>
        <charset val="134"/>
      </rPr>
      <t>4-14</t>
    </r>
    <r>
      <rPr>
        <sz val="10"/>
        <rFont val="仿宋_GB2312"/>
        <charset val="134"/>
      </rPr>
      <t>：商誉评估明细表</t>
    </r>
  </si>
  <si>
    <r>
      <rPr>
        <sz val="10"/>
        <rFont val="Times New Roman"/>
        <charset val="134"/>
      </rPr>
      <t xml:space="preserve"> </t>
    </r>
    <r>
      <rPr>
        <sz val="10"/>
        <rFont val="仿宋_GB2312"/>
        <charset val="134"/>
      </rPr>
      <t>表</t>
    </r>
    <r>
      <rPr>
        <sz val="10"/>
        <rFont val="Times New Roman"/>
        <charset val="134"/>
      </rPr>
      <t>4-15</t>
    </r>
    <r>
      <rPr>
        <sz val="10"/>
        <rFont val="仿宋_GB2312"/>
        <charset val="134"/>
      </rPr>
      <t>：长期待摊费用评估明细表</t>
    </r>
  </si>
  <si>
    <r>
      <rPr>
        <sz val="10"/>
        <rFont val="Times New Roman"/>
        <charset val="134"/>
      </rPr>
      <t xml:space="preserve"> </t>
    </r>
    <r>
      <rPr>
        <sz val="10"/>
        <rFont val="仿宋_GB2312"/>
        <charset val="134"/>
      </rPr>
      <t>表</t>
    </r>
    <r>
      <rPr>
        <sz val="10"/>
        <rFont val="Times New Roman"/>
        <charset val="134"/>
      </rPr>
      <t>4-16</t>
    </r>
    <r>
      <rPr>
        <sz val="10"/>
        <rFont val="仿宋_GB2312"/>
        <charset val="134"/>
      </rPr>
      <t>：递延所得税资产评估明细表</t>
    </r>
  </si>
  <si>
    <r>
      <rPr>
        <sz val="10"/>
        <rFont val="Times New Roman"/>
        <charset val="134"/>
      </rPr>
      <t xml:space="preserve"> </t>
    </r>
    <r>
      <rPr>
        <sz val="10"/>
        <rFont val="仿宋_GB2312"/>
        <charset val="134"/>
      </rPr>
      <t>表</t>
    </r>
    <r>
      <rPr>
        <sz val="10"/>
        <rFont val="Times New Roman"/>
        <charset val="134"/>
      </rPr>
      <t>4-17</t>
    </r>
    <r>
      <rPr>
        <sz val="10"/>
        <rFont val="仿宋_GB2312"/>
        <charset val="134"/>
      </rPr>
      <t>：其他非流动资产评估明细表</t>
    </r>
  </si>
  <si>
    <r>
      <rPr>
        <sz val="10"/>
        <rFont val="Times New Roman"/>
        <charset val="134"/>
      </rPr>
      <t xml:space="preserve"> </t>
    </r>
    <r>
      <rPr>
        <sz val="10"/>
        <rFont val="仿宋_GB2312"/>
        <charset val="134"/>
      </rPr>
      <t>表</t>
    </r>
    <r>
      <rPr>
        <sz val="10"/>
        <rFont val="Times New Roman"/>
        <charset val="134"/>
      </rPr>
      <t>5</t>
    </r>
    <r>
      <rPr>
        <sz val="10"/>
        <rFont val="仿宋_GB2312"/>
        <charset val="134"/>
      </rPr>
      <t>：流动负债评估汇总表</t>
    </r>
  </si>
  <si>
    <r>
      <rPr>
        <sz val="10"/>
        <rFont val="Times New Roman"/>
        <charset val="134"/>
      </rPr>
      <t xml:space="preserve"> </t>
    </r>
    <r>
      <rPr>
        <sz val="10"/>
        <rFont val="仿宋_GB2312"/>
        <charset val="134"/>
      </rPr>
      <t>表</t>
    </r>
    <r>
      <rPr>
        <sz val="10"/>
        <rFont val="Times New Roman"/>
        <charset val="134"/>
      </rPr>
      <t>5-1</t>
    </r>
    <r>
      <rPr>
        <sz val="10"/>
        <rFont val="仿宋_GB2312"/>
        <charset val="134"/>
      </rPr>
      <t>：短期借款评估明细表</t>
    </r>
  </si>
  <si>
    <r>
      <rPr>
        <sz val="10"/>
        <rFont val="Times New Roman"/>
        <charset val="134"/>
      </rPr>
      <t xml:space="preserve"> </t>
    </r>
    <r>
      <rPr>
        <sz val="10"/>
        <rFont val="仿宋_GB2312"/>
        <charset val="134"/>
      </rPr>
      <t>表</t>
    </r>
    <r>
      <rPr>
        <sz val="10"/>
        <rFont val="Times New Roman"/>
        <charset val="134"/>
      </rPr>
      <t>5-2</t>
    </r>
    <r>
      <rPr>
        <sz val="10"/>
        <rFont val="仿宋_GB2312"/>
        <charset val="134"/>
      </rPr>
      <t>：交易性金融负债评估明细表</t>
    </r>
  </si>
  <si>
    <r>
      <rPr>
        <sz val="10"/>
        <rFont val="Times New Roman"/>
        <charset val="134"/>
      </rPr>
      <t xml:space="preserve"> </t>
    </r>
    <r>
      <rPr>
        <sz val="10"/>
        <rFont val="仿宋_GB2312"/>
        <charset val="134"/>
      </rPr>
      <t>表</t>
    </r>
    <r>
      <rPr>
        <sz val="10"/>
        <rFont val="Times New Roman"/>
        <charset val="134"/>
      </rPr>
      <t>5-3</t>
    </r>
    <r>
      <rPr>
        <sz val="10"/>
        <rFont val="仿宋_GB2312"/>
        <charset val="134"/>
      </rPr>
      <t>：应付票据评估明细表</t>
    </r>
  </si>
  <si>
    <r>
      <rPr>
        <sz val="10"/>
        <rFont val="Times New Roman"/>
        <charset val="134"/>
      </rPr>
      <t xml:space="preserve"> </t>
    </r>
    <r>
      <rPr>
        <sz val="10"/>
        <rFont val="仿宋_GB2312"/>
        <charset val="134"/>
      </rPr>
      <t>表</t>
    </r>
    <r>
      <rPr>
        <sz val="10"/>
        <rFont val="Times New Roman"/>
        <charset val="134"/>
      </rPr>
      <t>5-4</t>
    </r>
    <r>
      <rPr>
        <sz val="10"/>
        <rFont val="仿宋_GB2312"/>
        <charset val="134"/>
      </rPr>
      <t>：应付账款评估明细表</t>
    </r>
  </si>
  <si>
    <r>
      <rPr>
        <sz val="10"/>
        <rFont val="Times New Roman"/>
        <charset val="134"/>
      </rPr>
      <t xml:space="preserve"> </t>
    </r>
    <r>
      <rPr>
        <sz val="10"/>
        <rFont val="仿宋_GB2312"/>
        <charset val="134"/>
      </rPr>
      <t>表</t>
    </r>
    <r>
      <rPr>
        <sz val="10"/>
        <rFont val="Times New Roman"/>
        <charset val="134"/>
      </rPr>
      <t>5-5</t>
    </r>
    <r>
      <rPr>
        <sz val="10"/>
        <rFont val="仿宋_GB2312"/>
        <charset val="134"/>
      </rPr>
      <t>：预收账款评估明细表</t>
    </r>
  </si>
  <si>
    <r>
      <rPr>
        <sz val="10"/>
        <rFont val="Times New Roman"/>
        <charset val="134"/>
      </rPr>
      <t xml:space="preserve"> </t>
    </r>
    <r>
      <rPr>
        <sz val="10"/>
        <rFont val="仿宋_GB2312"/>
        <charset val="134"/>
      </rPr>
      <t>表</t>
    </r>
    <r>
      <rPr>
        <sz val="10"/>
        <rFont val="Times New Roman"/>
        <charset val="134"/>
      </rPr>
      <t>5-6</t>
    </r>
    <r>
      <rPr>
        <sz val="10"/>
        <rFont val="仿宋_GB2312"/>
        <charset val="134"/>
      </rPr>
      <t>：应付职工薪酬评估明细表</t>
    </r>
  </si>
  <si>
    <r>
      <rPr>
        <sz val="10"/>
        <rFont val="Times New Roman"/>
        <charset val="134"/>
      </rPr>
      <t xml:space="preserve"> </t>
    </r>
    <r>
      <rPr>
        <sz val="10"/>
        <rFont val="仿宋_GB2312"/>
        <charset val="134"/>
      </rPr>
      <t>表</t>
    </r>
    <r>
      <rPr>
        <sz val="10"/>
        <rFont val="Times New Roman"/>
        <charset val="134"/>
      </rPr>
      <t>5-7</t>
    </r>
    <r>
      <rPr>
        <sz val="10"/>
        <rFont val="仿宋_GB2312"/>
        <charset val="134"/>
      </rPr>
      <t>：应交税费评估明细表</t>
    </r>
  </si>
  <si>
    <r>
      <rPr>
        <sz val="10"/>
        <rFont val="Times New Roman"/>
        <charset val="134"/>
      </rPr>
      <t xml:space="preserve"> </t>
    </r>
    <r>
      <rPr>
        <sz val="10"/>
        <rFont val="仿宋_GB2312"/>
        <charset val="134"/>
      </rPr>
      <t>表</t>
    </r>
    <r>
      <rPr>
        <sz val="10"/>
        <rFont val="Times New Roman"/>
        <charset val="134"/>
      </rPr>
      <t>5-8</t>
    </r>
    <r>
      <rPr>
        <sz val="10"/>
        <rFont val="仿宋_GB2312"/>
        <charset val="134"/>
      </rPr>
      <t>：应付利息评估明细表</t>
    </r>
  </si>
  <si>
    <r>
      <rPr>
        <sz val="10"/>
        <rFont val="Times New Roman"/>
        <charset val="134"/>
      </rPr>
      <t xml:space="preserve"> </t>
    </r>
    <r>
      <rPr>
        <sz val="10"/>
        <rFont val="仿宋_GB2312"/>
        <charset val="134"/>
      </rPr>
      <t>表</t>
    </r>
    <r>
      <rPr>
        <sz val="10"/>
        <rFont val="Times New Roman"/>
        <charset val="134"/>
      </rPr>
      <t>5-9</t>
    </r>
    <r>
      <rPr>
        <sz val="10"/>
        <rFont val="仿宋_GB2312"/>
        <charset val="134"/>
      </rPr>
      <t>：应付股利（应付利润）评估明细表</t>
    </r>
  </si>
  <si>
    <r>
      <rPr>
        <sz val="10"/>
        <rFont val="Times New Roman"/>
        <charset val="134"/>
      </rPr>
      <t xml:space="preserve"> </t>
    </r>
    <r>
      <rPr>
        <sz val="10"/>
        <rFont val="仿宋_GB2312"/>
        <charset val="134"/>
      </rPr>
      <t>表</t>
    </r>
    <r>
      <rPr>
        <sz val="10"/>
        <rFont val="Times New Roman"/>
        <charset val="134"/>
      </rPr>
      <t>5-10</t>
    </r>
    <r>
      <rPr>
        <sz val="10"/>
        <rFont val="仿宋_GB2312"/>
        <charset val="134"/>
      </rPr>
      <t>：其他应付款评估明细表</t>
    </r>
  </si>
  <si>
    <r>
      <rPr>
        <sz val="10"/>
        <rFont val="Times New Roman"/>
        <charset val="134"/>
      </rPr>
      <t xml:space="preserve"> </t>
    </r>
    <r>
      <rPr>
        <sz val="10"/>
        <rFont val="仿宋_GB2312"/>
        <charset val="134"/>
      </rPr>
      <t>表</t>
    </r>
    <r>
      <rPr>
        <sz val="10"/>
        <rFont val="Times New Roman"/>
        <charset val="134"/>
      </rPr>
      <t>5-11</t>
    </r>
    <r>
      <rPr>
        <sz val="10"/>
        <rFont val="仿宋_GB2312"/>
        <charset val="134"/>
      </rPr>
      <t>：一年内到期的非流动负债评估明细表</t>
    </r>
  </si>
  <si>
    <r>
      <rPr>
        <sz val="10"/>
        <rFont val="Times New Roman"/>
        <charset val="134"/>
      </rPr>
      <t xml:space="preserve"> </t>
    </r>
    <r>
      <rPr>
        <sz val="10"/>
        <rFont val="仿宋_GB2312"/>
        <charset val="134"/>
      </rPr>
      <t>表</t>
    </r>
    <r>
      <rPr>
        <sz val="10"/>
        <rFont val="Times New Roman"/>
        <charset val="134"/>
      </rPr>
      <t>5-12</t>
    </r>
    <r>
      <rPr>
        <sz val="10"/>
        <rFont val="仿宋_GB2312"/>
        <charset val="134"/>
      </rPr>
      <t>：其他流动负债评估明细表</t>
    </r>
  </si>
  <si>
    <r>
      <rPr>
        <sz val="10"/>
        <rFont val="Times New Roman"/>
        <charset val="134"/>
      </rPr>
      <t xml:space="preserve"> </t>
    </r>
    <r>
      <rPr>
        <sz val="10"/>
        <rFont val="仿宋_GB2312"/>
        <charset val="134"/>
      </rPr>
      <t>表</t>
    </r>
    <r>
      <rPr>
        <sz val="10"/>
        <rFont val="Times New Roman"/>
        <charset val="134"/>
      </rPr>
      <t>6</t>
    </r>
    <r>
      <rPr>
        <sz val="10"/>
        <rFont val="仿宋_GB2312"/>
        <charset val="134"/>
      </rPr>
      <t>：非流动负债评估汇总表</t>
    </r>
  </si>
  <si>
    <r>
      <rPr>
        <sz val="10"/>
        <rFont val="Times New Roman"/>
        <charset val="134"/>
      </rPr>
      <t xml:space="preserve"> </t>
    </r>
    <r>
      <rPr>
        <sz val="10"/>
        <rFont val="仿宋_GB2312"/>
        <charset val="134"/>
      </rPr>
      <t>表</t>
    </r>
    <r>
      <rPr>
        <sz val="10"/>
        <rFont val="Times New Roman"/>
        <charset val="134"/>
      </rPr>
      <t>6-1</t>
    </r>
    <r>
      <rPr>
        <sz val="10"/>
        <rFont val="仿宋_GB2312"/>
        <charset val="134"/>
      </rPr>
      <t>：长期借款评估明细表</t>
    </r>
  </si>
  <si>
    <r>
      <rPr>
        <sz val="10"/>
        <rFont val="Times New Roman"/>
        <charset val="134"/>
      </rPr>
      <t xml:space="preserve"> </t>
    </r>
    <r>
      <rPr>
        <sz val="10"/>
        <rFont val="仿宋_GB2312"/>
        <charset val="134"/>
      </rPr>
      <t>表</t>
    </r>
    <r>
      <rPr>
        <sz val="10"/>
        <rFont val="Times New Roman"/>
        <charset val="134"/>
      </rPr>
      <t>6-2</t>
    </r>
    <r>
      <rPr>
        <sz val="10"/>
        <rFont val="仿宋_GB2312"/>
        <charset val="134"/>
      </rPr>
      <t>：应付债券评估明细表</t>
    </r>
  </si>
  <si>
    <r>
      <rPr>
        <sz val="10"/>
        <rFont val="Times New Roman"/>
        <charset val="134"/>
      </rPr>
      <t xml:space="preserve"> </t>
    </r>
    <r>
      <rPr>
        <sz val="10"/>
        <rFont val="仿宋_GB2312"/>
        <charset val="134"/>
      </rPr>
      <t>表</t>
    </r>
    <r>
      <rPr>
        <sz val="10"/>
        <rFont val="Times New Roman"/>
        <charset val="134"/>
      </rPr>
      <t>6-3</t>
    </r>
    <r>
      <rPr>
        <sz val="10"/>
        <rFont val="仿宋_GB2312"/>
        <charset val="134"/>
      </rPr>
      <t>：长期应付款评估明细表</t>
    </r>
  </si>
  <si>
    <r>
      <rPr>
        <sz val="10"/>
        <rFont val="Times New Roman"/>
        <charset val="134"/>
      </rPr>
      <t xml:space="preserve"> </t>
    </r>
    <r>
      <rPr>
        <sz val="10"/>
        <rFont val="仿宋_GB2312"/>
        <charset val="134"/>
      </rPr>
      <t>表</t>
    </r>
    <r>
      <rPr>
        <sz val="10"/>
        <rFont val="Times New Roman"/>
        <charset val="134"/>
      </rPr>
      <t>6-4</t>
    </r>
    <r>
      <rPr>
        <sz val="10"/>
        <rFont val="仿宋_GB2312"/>
        <charset val="134"/>
      </rPr>
      <t>：专项应付款评估明细表</t>
    </r>
  </si>
  <si>
    <r>
      <rPr>
        <sz val="10"/>
        <rFont val="Times New Roman"/>
        <charset val="134"/>
      </rPr>
      <t xml:space="preserve"> </t>
    </r>
    <r>
      <rPr>
        <sz val="10"/>
        <rFont val="仿宋_GB2312"/>
        <charset val="134"/>
      </rPr>
      <t>表</t>
    </r>
    <r>
      <rPr>
        <sz val="10"/>
        <rFont val="Times New Roman"/>
        <charset val="134"/>
      </rPr>
      <t>6-5</t>
    </r>
    <r>
      <rPr>
        <sz val="10"/>
        <rFont val="仿宋_GB2312"/>
        <charset val="134"/>
      </rPr>
      <t>：预计负债评估明细表</t>
    </r>
  </si>
  <si>
    <r>
      <rPr>
        <sz val="10"/>
        <rFont val="Times New Roman"/>
        <charset val="134"/>
      </rPr>
      <t xml:space="preserve"> </t>
    </r>
    <r>
      <rPr>
        <sz val="10"/>
        <rFont val="仿宋_GB2312"/>
        <charset val="134"/>
      </rPr>
      <t>表</t>
    </r>
    <r>
      <rPr>
        <sz val="10"/>
        <rFont val="Times New Roman"/>
        <charset val="134"/>
      </rPr>
      <t>6-6</t>
    </r>
    <r>
      <rPr>
        <sz val="10"/>
        <rFont val="仿宋_GB2312"/>
        <charset val="134"/>
      </rPr>
      <t>：递延所得税负债评估明细表</t>
    </r>
  </si>
  <si>
    <r>
      <rPr>
        <sz val="10"/>
        <rFont val="Times New Roman"/>
        <charset val="134"/>
      </rPr>
      <t xml:space="preserve"> </t>
    </r>
    <r>
      <rPr>
        <sz val="10"/>
        <rFont val="仿宋_GB2312"/>
        <charset val="134"/>
      </rPr>
      <t>表</t>
    </r>
    <r>
      <rPr>
        <sz val="10"/>
        <rFont val="Times New Roman"/>
        <charset val="134"/>
      </rPr>
      <t>6-7</t>
    </r>
    <r>
      <rPr>
        <sz val="10"/>
        <rFont val="仿宋_GB2312"/>
        <charset val="134"/>
      </rPr>
      <t>：其他非流动负债评估明细表</t>
    </r>
  </si>
  <si>
    <t>资产</t>
  </si>
  <si>
    <t>期初数</t>
  </si>
  <si>
    <t>期末数</t>
  </si>
  <si>
    <t>备注</t>
  </si>
  <si>
    <t>负债及所有者权益</t>
  </si>
  <si>
    <t>流动资产：</t>
  </si>
  <si>
    <t>流动负债：</t>
  </si>
  <si>
    <t>货币资金</t>
  </si>
  <si>
    <t>短期借款</t>
  </si>
  <si>
    <t>交易性金融资产</t>
  </si>
  <si>
    <t>交易性金融负债</t>
  </si>
  <si>
    <t>应收票据</t>
  </si>
  <si>
    <t>应付票据</t>
  </si>
  <si>
    <t>应收账款</t>
  </si>
  <si>
    <t>应付账款</t>
  </si>
  <si>
    <t>预付款项</t>
  </si>
  <si>
    <t>预收款项</t>
  </si>
  <si>
    <t>应收利息</t>
  </si>
  <si>
    <t>应付职工薪酬</t>
  </si>
  <si>
    <t>应收股利</t>
  </si>
  <si>
    <t>应交税费</t>
  </si>
  <si>
    <t>其他应收款</t>
  </si>
  <si>
    <t>应付利息</t>
  </si>
  <si>
    <t>存货</t>
  </si>
  <si>
    <t>应付股利</t>
  </si>
  <si>
    <t>一年内到期的非流动资产</t>
  </si>
  <si>
    <t>其他应付款</t>
  </si>
  <si>
    <t>其他流动资产</t>
  </si>
  <si>
    <t>一年内到期的非流动负债</t>
  </si>
  <si>
    <t>流动资产合计</t>
  </si>
  <si>
    <t>其他流动负债</t>
  </si>
  <si>
    <t>非流动资产：</t>
  </si>
  <si>
    <t>流动负债合计</t>
  </si>
  <si>
    <t>可供出售金融资产</t>
  </si>
  <si>
    <t>非流动负债：</t>
  </si>
  <si>
    <t>持有至到期投资</t>
  </si>
  <si>
    <t>长期借款</t>
  </si>
  <si>
    <t>长期应收款</t>
  </si>
  <si>
    <t>应付债券</t>
  </si>
  <si>
    <t>长期应付款</t>
  </si>
  <si>
    <t>专项应付款</t>
  </si>
  <si>
    <t>固定资产</t>
  </si>
  <si>
    <t>预计负债</t>
  </si>
  <si>
    <t>在建工程</t>
  </si>
  <si>
    <t>递延所得税负债</t>
  </si>
  <si>
    <t>工程物资</t>
  </si>
  <si>
    <t>其他非流动负债</t>
  </si>
  <si>
    <t>固定资产清理</t>
  </si>
  <si>
    <t>非流动负债合计</t>
  </si>
  <si>
    <t>生产性生物资产</t>
  </si>
  <si>
    <t>负债合计</t>
  </si>
  <si>
    <t>油气资产</t>
  </si>
  <si>
    <t>所有者权益：</t>
  </si>
  <si>
    <t>无形资产</t>
  </si>
  <si>
    <t>开发支出</t>
  </si>
  <si>
    <t>资本公积</t>
  </si>
  <si>
    <t>商誉</t>
  </si>
  <si>
    <t>减：库存股</t>
  </si>
  <si>
    <t>长期待摊费用</t>
  </si>
  <si>
    <t>盈余公积</t>
  </si>
  <si>
    <t>递延所得税资产</t>
  </si>
  <si>
    <t>专项储备</t>
  </si>
  <si>
    <t>其他非流动资产</t>
  </si>
  <si>
    <t xml:space="preserve">  未分配利润</t>
  </si>
  <si>
    <t>非流动资产合计</t>
  </si>
  <si>
    <t>所有制权益合计</t>
  </si>
  <si>
    <t>资产总计</t>
  </si>
  <si>
    <t>负债及所有者权益合计</t>
  </si>
  <si>
    <t>与总资产相差</t>
  </si>
  <si>
    <t xml:space="preserve">填表人： </t>
  </si>
  <si>
    <t>财务主管：</t>
  </si>
  <si>
    <t>负责人：</t>
  </si>
  <si>
    <t>科目</t>
  </si>
  <si>
    <t>资 产 评 估 结 果 汇 总 表</t>
  </si>
  <si>
    <r>
      <rPr>
        <sz val="10"/>
        <rFont val="仿宋_GB2312"/>
        <charset val="134"/>
      </rPr>
      <t>表</t>
    </r>
    <r>
      <rPr>
        <sz val="10"/>
        <rFont val="Times New Roman"/>
        <charset val="134"/>
      </rPr>
      <t>1</t>
    </r>
  </si>
  <si>
    <t>金额单位：人民币万元</t>
  </si>
  <si>
    <r>
      <rPr>
        <b/>
        <sz val="10"/>
        <color indexed="8"/>
        <rFont val="仿宋_GB2312"/>
        <charset val="134"/>
      </rPr>
      <t>项</t>
    </r>
    <r>
      <rPr>
        <b/>
        <sz val="10"/>
        <color indexed="8"/>
        <rFont val="Times New Roman"/>
        <charset val="134"/>
      </rPr>
      <t xml:space="preserve">            </t>
    </r>
    <r>
      <rPr>
        <b/>
        <sz val="10"/>
        <color indexed="8"/>
        <rFont val="仿宋_GB2312"/>
        <charset val="134"/>
      </rPr>
      <t>目</t>
    </r>
  </si>
  <si>
    <t>审计前账面值</t>
  </si>
  <si>
    <t>账面价值</t>
  </si>
  <si>
    <t>评估价值</t>
  </si>
  <si>
    <t>增减值</t>
  </si>
  <si>
    <t>增值率％</t>
  </si>
  <si>
    <t>A</t>
  </si>
  <si>
    <t>C</t>
  </si>
  <si>
    <t>D=C-B</t>
  </si>
  <si>
    <t>E=D/B×100%</t>
  </si>
  <si>
    <t>非流动资产</t>
  </si>
  <si>
    <t>其中：可供出售金融资产</t>
  </si>
  <si>
    <t xml:space="preserve">      持有至到期投资</t>
  </si>
  <si>
    <t xml:space="preserve">      长期应收款</t>
  </si>
  <si>
    <t xml:space="preserve">      长期股权投资</t>
  </si>
  <si>
    <t xml:space="preserve">      投资性房地产</t>
  </si>
  <si>
    <t xml:space="preserve">      固定资产</t>
  </si>
  <si>
    <t xml:space="preserve">      在建工程</t>
  </si>
  <si>
    <t xml:space="preserve">      工程物资</t>
  </si>
  <si>
    <t xml:space="preserve">      固定资产清理</t>
  </si>
  <si>
    <t xml:space="preserve">      生产性生物资产</t>
  </si>
  <si>
    <t xml:space="preserve">      油气资产</t>
  </si>
  <si>
    <t xml:space="preserve">      无形资产</t>
  </si>
  <si>
    <t xml:space="preserve">      开发支出</t>
  </si>
  <si>
    <t xml:space="preserve">      商誉</t>
  </si>
  <si>
    <t xml:space="preserve">      长期待摊费用</t>
  </si>
  <si>
    <t xml:space="preserve">      递延所得税资产</t>
  </si>
  <si>
    <t xml:space="preserve">      其他非流动资产</t>
  </si>
  <si>
    <t>流动负债</t>
  </si>
  <si>
    <t>非流动负债</t>
  </si>
  <si>
    <t>净资产（所有者权益）</t>
  </si>
  <si>
    <t>评估机构：云南通域房地产土地资产评估有限公司</t>
  </si>
  <si>
    <t>返回</t>
  </si>
  <si>
    <t>资产评估结果分类汇总表</t>
  </si>
  <si>
    <r>
      <rPr>
        <sz val="10"/>
        <rFont val="仿宋_GB2312"/>
        <charset val="134"/>
      </rPr>
      <t>表</t>
    </r>
    <r>
      <rPr>
        <sz val="10"/>
        <rFont val="Times New Roman"/>
        <charset val="134"/>
      </rPr>
      <t>2</t>
    </r>
  </si>
  <si>
    <t>科目名称</t>
  </si>
  <si>
    <r>
      <rPr>
        <b/>
        <sz val="10"/>
        <rFont val="仿宋_GB2312"/>
        <charset val="134"/>
      </rPr>
      <t>增值率</t>
    </r>
    <r>
      <rPr>
        <b/>
        <sz val="10"/>
        <rFont val="Times New Roman"/>
        <charset val="134"/>
      </rPr>
      <t>%</t>
    </r>
  </si>
  <si>
    <t>企业报表数</t>
  </si>
  <si>
    <t>差异</t>
  </si>
  <si>
    <t>审定数</t>
  </si>
  <si>
    <t>一、流动资产合计</t>
  </si>
  <si>
    <t>二、非流动资产合计</t>
  </si>
  <si>
    <t>三、资产总计</t>
  </si>
  <si>
    <t>四、流动负债合计</t>
  </si>
  <si>
    <t>五、非流动负债合计</t>
  </si>
  <si>
    <t>六、负债总计</t>
  </si>
  <si>
    <t>七、净资产</t>
  </si>
  <si>
    <t>资产减值准备</t>
  </si>
  <si>
    <t>增值额</t>
  </si>
  <si>
    <t>一</t>
  </si>
  <si>
    <t>坏账准备</t>
  </si>
  <si>
    <t>其中：应收账款</t>
  </si>
  <si>
    <t>二</t>
  </si>
  <si>
    <t>存货跌价准备</t>
  </si>
  <si>
    <t>三</t>
  </si>
  <si>
    <t>可供出售金融资产减值准备</t>
  </si>
  <si>
    <t>四</t>
  </si>
  <si>
    <t>持有至到期投资减值准备</t>
  </si>
  <si>
    <t>五</t>
  </si>
  <si>
    <t>长期股权投资减值准备</t>
  </si>
  <si>
    <t>六</t>
  </si>
  <si>
    <t>投资性房地产减值准备</t>
  </si>
  <si>
    <t>七</t>
  </si>
  <si>
    <t>固定资产减值准备</t>
  </si>
  <si>
    <t>八</t>
  </si>
  <si>
    <t>工程物资减值准备</t>
  </si>
  <si>
    <t>九</t>
  </si>
  <si>
    <t>在建工程减值准备</t>
  </si>
  <si>
    <t>十</t>
  </si>
  <si>
    <t>生产性生物资产减值准备</t>
  </si>
  <si>
    <t>其中：成熟生产性生物资产</t>
  </si>
  <si>
    <t>十一</t>
  </si>
  <si>
    <t>油气资产减值准备</t>
  </si>
  <si>
    <t>十二</t>
  </si>
  <si>
    <t>无形资产减值准备</t>
  </si>
  <si>
    <t>十三</t>
  </si>
  <si>
    <t>商誉减值准备</t>
  </si>
  <si>
    <t>十四</t>
  </si>
  <si>
    <t>其他</t>
  </si>
  <si>
    <t>流动资产评估汇总表</t>
  </si>
  <si>
    <r>
      <rPr>
        <sz val="10"/>
        <rFont val="仿宋_GB2312"/>
        <charset val="134"/>
      </rPr>
      <t>表</t>
    </r>
    <r>
      <rPr>
        <sz val="10"/>
        <rFont val="Times New Roman"/>
        <charset val="134"/>
      </rPr>
      <t>3</t>
    </r>
  </si>
  <si>
    <t>编号</t>
  </si>
  <si>
    <r>
      <rPr>
        <b/>
        <sz val="10"/>
        <color indexed="8"/>
        <rFont val="仿宋_GB2312"/>
        <charset val="134"/>
      </rPr>
      <t>增值率</t>
    </r>
    <r>
      <rPr>
        <b/>
        <sz val="10"/>
        <rFont val="Times New Roman"/>
        <charset val="134"/>
      </rPr>
      <t>%</t>
    </r>
  </si>
  <si>
    <t>3-1</t>
  </si>
  <si>
    <t>存款</t>
  </si>
  <si>
    <t>他币）</t>
  </si>
  <si>
    <t>3-2</t>
  </si>
  <si>
    <t>3-3</t>
  </si>
  <si>
    <t>3-4</t>
  </si>
  <si>
    <t>3-5</t>
  </si>
  <si>
    <t>预付账款</t>
  </si>
  <si>
    <t>3-6</t>
  </si>
  <si>
    <t>3-7</t>
  </si>
  <si>
    <t>3-8</t>
  </si>
  <si>
    <t>3-9</t>
  </si>
  <si>
    <t>3-10</t>
  </si>
  <si>
    <t>3-11</t>
  </si>
  <si>
    <t>货币资金评估汇总表</t>
  </si>
  <si>
    <r>
      <rPr>
        <sz val="10"/>
        <rFont val="仿宋_GB2312"/>
        <charset val="134"/>
      </rPr>
      <t>表</t>
    </r>
    <r>
      <rPr>
        <sz val="10"/>
        <rFont val="Times New Roman"/>
        <charset val="134"/>
      </rPr>
      <t>3-1</t>
    </r>
  </si>
  <si>
    <t>3-1-1</t>
  </si>
  <si>
    <t>现金</t>
  </si>
  <si>
    <t>3-1-2</t>
  </si>
  <si>
    <t>银行存款</t>
  </si>
  <si>
    <t>3-1-3</t>
  </si>
  <si>
    <t>其他货币资金</t>
  </si>
  <si>
    <t>合     计</t>
  </si>
  <si>
    <t>货币资金—现金评估明细表</t>
  </si>
  <si>
    <r>
      <rPr>
        <sz val="10"/>
        <rFont val="仿宋_GB2312"/>
        <charset val="134"/>
      </rPr>
      <t>表</t>
    </r>
    <r>
      <rPr>
        <sz val="10"/>
        <rFont val="Times New Roman"/>
        <charset val="134"/>
      </rPr>
      <t>3-1-1</t>
    </r>
  </si>
  <si>
    <r>
      <rPr>
        <b/>
        <sz val="10"/>
        <rFont val="仿宋_GB2312"/>
        <charset val="134"/>
      </rPr>
      <t>存放部门（单位</t>
    </r>
    <r>
      <rPr>
        <b/>
        <sz val="10"/>
        <rFont val="Times New Roman"/>
        <charset val="134"/>
      </rPr>
      <t>)</t>
    </r>
  </si>
  <si>
    <t>币种</t>
  </si>
  <si>
    <t>外币账面金额</t>
  </si>
  <si>
    <t>评估基准日汇率</t>
  </si>
  <si>
    <t>财务部</t>
  </si>
  <si>
    <t>人民币</t>
  </si>
  <si>
    <t>备用金\矿石运费-段</t>
  </si>
  <si>
    <t>备用金\车辆费用备用金</t>
  </si>
  <si>
    <t>合         计</t>
  </si>
  <si>
    <t>货币资金—银行存款评估明细表</t>
  </si>
  <si>
    <r>
      <rPr>
        <sz val="10"/>
        <rFont val="仿宋_GB2312"/>
        <charset val="134"/>
      </rPr>
      <t>表</t>
    </r>
    <r>
      <rPr>
        <sz val="10"/>
        <rFont val="Times New Roman"/>
        <charset val="134"/>
      </rPr>
      <t>3-1-2</t>
    </r>
  </si>
  <si>
    <t>开户银行</t>
  </si>
  <si>
    <t>账号</t>
  </si>
  <si>
    <t>农村信用联社7012</t>
  </si>
  <si>
    <t>顺城招行10202</t>
  </si>
  <si>
    <t>恒丰银行0023</t>
  </si>
  <si>
    <t>交通银行2955</t>
  </si>
  <si>
    <t>交通银行10664</t>
  </si>
  <si>
    <t>农业银行9499</t>
  </si>
  <si>
    <t>中国银行56004</t>
  </si>
  <si>
    <t>深发行50102</t>
  </si>
  <si>
    <t>中国银行0792</t>
  </si>
  <si>
    <t>中国农行玉溪支行1391</t>
  </si>
  <si>
    <t>上海浦发行0311</t>
  </si>
  <si>
    <t>中信0316</t>
  </si>
  <si>
    <t>中国银行楚雄分行0509</t>
  </si>
  <si>
    <t>民生银行安宁支行0513</t>
  </si>
  <si>
    <t>工行2372</t>
  </si>
  <si>
    <t>上海浦发0138</t>
  </si>
  <si>
    <t>深圳招行10108</t>
  </si>
  <si>
    <t>华夏玉溪2142</t>
  </si>
  <si>
    <t>中国银行东风支行4408</t>
  </si>
  <si>
    <t>昆明市农村信用社2012</t>
  </si>
  <si>
    <t>国家开发银行40000</t>
  </si>
  <si>
    <t>招商银行十里长街分行0310</t>
  </si>
  <si>
    <t>广东发展银行3340</t>
  </si>
  <si>
    <t>富滇银行轻联支行0001</t>
  </si>
  <si>
    <t>中信银行00634</t>
  </si>
  <si>
    <t>民生银行01655</t>
  </si>
  <si>
    <t>民生银行13305</t>
  </si>
  <si>
    <t>光大银行0470</t>
  </si>
  <si>
    <t>广发行5234</t>
  </si>
  <si>
    <t>中国农业银行9142</t>
  </si>
  <si>
    <t>农村信用社6012</t>
  </si>
  <si>
    <t>稠州村镇01764</t>
  </si>
  <si>
    <t>安宁市农村信用社348018</t>
  </si>
  <si>
    <t>农业银行安宁城关支行18127</t>
  </si>
  <si>
    <t>货币资金—其他货币资金评估明细表</t>
  </si>
  <si>
    <r>
      <rPr>
        <sz val="10"/>
        <rFont val="仿宋_GB2312"/>
        <charset val="134"/>
      </rPr>
      <t>表</t>
    </r>
    <r>
      <rPr>
        <sz val="10"/>
        <rFont val="Times New Roman"/>
        <charset val="134"/>
      </rPr>
      <t>3-1-3</t>
    </r>
  </si>
  <si>
    <t>名称及内容</t>
  </si>
  <si>
    <t>用途</t>
  </si>
  <si>
    <t>银行汇票</t>
  </si>
  <si>
    <t>信用证保证金</t>
  </si>
  <si>
    <t>承兑汇票保证金</t>
  </si>
  <si>
    <t>交易性金融资产评估汇总表</t>
  </si>
  <si>
    <r>
      <rPr>
        <sz val="10"/>
        <rFont val="仿宋_GB2312"/>
        <charset val="134"/>
      </rPr>
      <t>表</t>
    </r>
    <r>
      <rPr>
        <sz val="10"/>
        <rFont val="Times New Roman"/>
        <charset val="134"/>
      </rPr>
      <t>3-2</t>
    </r>
  </si>
  <si>
    <t>3-2-1</t>
  </si>
  <si>
    <t>交易性金融资产-股票投资</t>
  </si>
  <si>
    <t>3-2-2</t>
  </si>
  <si>
    <t>交易性金融资产-债券投资</t>
  </si>
  <si>
    <t>3-2-3</t>
  </si>
  <si>
    <t>交易性金融资产-基金投资</t>
  </si>
  <si>
    <t>合   计</t>
  </si>
  <si>
    <t>交易性金融资产—股票投资评估明细表</t>
  </si>
  <si>
    <r>
      <rPr>
        <sz val="10"/>
        <rFont val="仿宋_GB2312"/>
        <charset val="134"/>
      </rPr>
      <t>表</t>
    </r>
    <r>
      <rPr>
        <sz val="10"/>
        <rFont val="Times New Roman"/>
        <charset val="134"/>
      </rPr>
      <t>3-2-1</t>
    </r>
  </si>
  <si>
    <t>被投资单位名称</t>
  </si>
  <si>
    <t>股票名称</t>
  </si>
  <si>
    <t>投资日期</t>
  </si>
  <si>
    <t>持股数量</t>
  </si>
  <si>
    <r>
      <rPr>
        <b/>
        <sz val="10"/>
        <rFont val="仿宋_GB2312"/>
        <charset val="134"/>
      </rPr>
      <t>持股比例</t>
    </r>
    <r>
      <rPr>
        <b/>
        <sz val="10"/>
        <rFont val="Times New Roman"/>
        <charset val="134"/>
      </rPr>
      <t>%</t>
    </r>
  </si>
  <si>
    <t>基准日收盘价/股</t>
  </si>
  <si>
    <t xml:space="preserve"> </t>
  </si>
  <si>
    <t>合          计</t>
  </si>
  <si>
    <t>交易性金融资产—债券投资评估明细表</t>
  </si>
  <si>
    <r>
      <rPr>
        <sz val="10"/>
        <rFont val="仿宋_GB2312"/>
        <charset val="134"/>
      </rPr>
      <t>表</t>
    </r>
    <r>
      <rPr>
        <sz val="10"/>
        <rFont val="Times New Roman"/>
        <charset val="134"/>
      </rPr>
      <t>3-2-2</t>
    </r>
  </si>
  <si>
    <t>债券名称</t>
  </si>
  <si>
    <t>发行日期</t>
  </si>
  <si>
    <r>
      <rPr>
        <b/>
        <sz val="10"/>
        <rFont val="仿宋_GB2312"/>
        <charset val="134"/>
      </rPr>
      <t>票面利率</t>
    </r>
    <r>
      <rPr>
        <b/>
        <sz val="10"/>
        <rFont val="Times New Roman"/>
        <charset val="134"/>
      </rPr>
      <t>%</t>
    </r>
  </si>
  <si>
    <t>交易性金融资产—基金投资评估明细表</t>
  </si>
  <si>
    <r>
      <rPr>
        <sz val="10"/>
        <rFont val="仿宋_GB2312"/>
        <charset val="134"/>
      </rPr>
      <t>表</t>
    </r>
    <r>
      <rPr>
        <sz val="10"/>
        <rFont val="Times New Roman"/>
        <charset val="134"/>
      </rPr>
      <t>3-3-3</t>
    </r>
  </si>
  <si>
    <t>基金发行单位</t>
  </si>
  <si>
    <t>基金名称</t>
  </si>
  <si>
    <t>基金类型</t>
  </si>
  <si>
    <t>基金份额</t>
  </si>
  <si>
    <r>
      <rPr>
        <b/>
        <sz val="10"/>
        <rFont val="仿宋_GB2312"/>
        <charset val="134"/>
      </rPr>
      <t>基准日净值</t>
    </r>
    <r>
      <rPr>
        <b/>
        <sz val="10"/>
        <rFont val="Times New Roman"/>
        <charset val="134"/>
      </rPr>
      <t>/</t>
    </r>
    <r>
      <rPr>
        <b/>
        <sz val="10"/>
        <rFont val="仿宋_GB2312"/>
        <charset val="134"/>
      </rPr>
      <t>份</t>
    </r>
  </si>
  <si>
    <t>应收票据评估明细表</t>
  </si>
  <si>
    <r>
      <rPr>
        <sz val="10"/>
        <rFont val="仿宋_GB2312"/>
        <charset val="134"/>
      </rPr>
      <t>表</t>
    </r>
    <r>
      <rPr>
        <sz val="10"/>
        <rFont val="Times New Roman"/>
        <charset val="134"/>
      </rPr>
      <t>3-3</t>
    </r>
  </si>
  <si>
    <t>户名（结算对象)</t>
  </si>
  <si>
    <t>票据号</t>
  </si>
  <si>
    <t>承兑方式</t>
  </si>
  <si>
    <t>出票日期</t>
  </si>
  <si>
    <t>到期日期</t>
  </si>
  <si>
    <t>票面利率%</t>
  </si>
  <si>
    <t>基准日后是否已贴现</t>
  </si>
  <si>
    <t>基准日后是否已收回</t>
  </si>
  <si>
    <t>已背书转让</t>
  </si>
  <si>
    <t>增值率%</t>
  </si>
  <si>
    <t>合            计</t>
  </si>
  <si>
    <t>减：应收票据坏账准备</t>
  </si>
  <si>
    <t xml:space="preserve">返回 </t>
  </si>
  <si>
    <t>应收账款评估明细表</t>
  </si>
  <si>
    <r>
      <rPr>
        <sz val="10"/>
        <rFont val="仿宋_GB2312"/>
        <charset val="134"/>
      </rPr>
      <t>表</t>
    </r>
    <r>
      <rPr>
        <sz val="10"/>
        <rFont val="Times New Roman"/>
        <charset val="134"/>
      </rPr>
      <t>3-4</t>
    </r>
  </si>
  <si>
    <r>
      <rPr>
        <b/>
        <sz val="10"/>
        <rFont val="仿宋_GB2312"/>
        <charset val="134"/>
      </rPr>
      <t>欠款单位名称（结算对象</t>
    </r>
    <r>
      <rPr>
        <b/>
        <sz val="10"/>
        <rFont val="Times New Roman"/>
        <charset val="134"/>
      </rPr>
      <t>)</t>
    </r>
  </si>
  <si>
    <t>业务内容</t>
  </si>
  <si>
    <t>发生日期</t>
  </si>
  <si>
    <t>账龄</t>
  </si>
  <si>
    <r>
      <rPr>
        <b/>
        <sz val="10"/>
        <rFont val="Times New Roman"/>
        <charset val="134"/>
      </rPr>
      <t>1</t>
    </r>
    <r>
      <rPr>
        <b/>
        <sz val="10"/>
        <rFont val="仿宋_GB2312"/>
        <charset val="134"/>
      </rPr>
      <t>年以内金额</t>
    </r>
  </si>
  <si>
    <r>
      <rPr>
        <b/>
        <sz val="10"/>
        <rFont val="Times New Roman"/>
        <charset val="134"/>
      </rPr>
      <t>1~2</t>
    </r>
    <r>
      <rPr>
        <b/>
        <sz val="10"/>
        <rFont val="仿宋_GB2312"/>
        <charset val="134"/>
      </rPr>
      <t>年金额</t>
    </r>
  </si>
  <si>
    <r>
      <rPr>
        <b/>
        <sz val="10"/>
        <rFont val="Times New Roman"/>
        <charset val="134"/>
      </rPr>
      <t>2~3</t>
    </r>
    <r>
      <rPr>
        <b/>
        <sz val="10"/>
        <rFont val="仿宋_GB2312"/>
        <charset val="134"/>
      </rPr>
      <t>年金额</t>
    </r>
  </si>
  <si>
    <r>
      <rPr>
        <b/>
        <sz val="10"/>
        <rFont val="Times New Roman"/>
        <charset val="134"/>
      </rPr>
      <t>3~4</t>
    </r>
    <r>
      <rPr>
        <b/>
        <sz val="10"/>
        <rFont val="仿宋_GB2312"/>
        <charset val="134"/>
      </rPr>
      <t>年金额</t>
    </r>
  </si>
  <si>
    <r>
      <rPr>
        <b/>
        <sz val="10"/>
        <rFont val="Times New Roman"/>
        <charset val="134"/>
      </rPr>
      <t>4~5</t>
    </r>
    <r>
      <rPr>
        <b/>
        <sz val="10"/>
        <rFont val="仿宋_GB2312"/>
        <charset val="134"/>
      </rPr>
      <t>年金额</t>
    </r>
  </si>
  <si>
    <r>
      <rPr>
        <b/>
        <sz val="10"/>
        <rFont val="Times New Roman"/>
        <charset val="134"/>
      </rPr>
      <t>5</t>
    </r>
    <r>
      <rPr>
        <b/>
        <sz val="10"/>
        <rFont val="仿宋_GB2312"/>
        <charset val="134"/>
      </rPr>
      <t>年以上金额</t>
    </r>
  </si>
  <si>
    <r>
      <rPr>
        <b/>
        <sz val="10"/>
        <rFont val="仿宋_GB2312"/>
        <charset val="134"/>
      </rPr>
      <t>账龄总数与账面价值差异</t>
    </r>
    <r>
      <rPr>
        <b/>
        <sz val="10"/>
        <rFont val="Times New Roman"/>
        <charset val="134"/>
      </rPr>
      <t>(</t>
    </r>
    <r>
      <rPr>
        <b/>
        <sz val="10"/>
        <rFont val="仿宋_GB2312"/>
        <charset val="134"/>
      </rPr>
      <t>应等于</t>
    </r>
    <r>
      <rPr>
        <b/>
        <sz val="10"/>
        <rFont val="Times New Roman"/>
        <charset val="134"/>
      </rPr>
      <t>0)</t>
    </r>
  </si>
  <si>
    <r>
      <rPr>
        <b/>
        <sz val="10"/>
        <rFont val="仿宋_GB2312"/>
        <charset val="134"/>
      </rPr>
      <t>预计不可收回金额</t>
    </r>
    <r>
      <rPr>
        <b/>
        <sz val="10"/>
        <rFont val="Times New Roman"/>
        <charset val="134"/>
      </rPr>
      <t>(</t>
    </r>
    <r>
      <rPr>
        <b/>
        <sz val="10"/>
        <rFont val="仿宋_GB2312"/>
        <charset val="134"/>
      </rPr>
      <t>注</t>
    </r>
    <r>
      <rPr>
        <b/>
        <sz val="10"/>
        <rFont val="Times New Roman"/>
        <charset val="134"/>
      </rPr>
      <t>1)</t>
    </r>
  </si>
  <si>
    <t>减：应收账款坏账准备</t>
  </si>
  <si>
    <r>
      <rPr>
        <sz val="10"/>
        <rFont val="仿宋_GB2312"/>
        <charset val="134"/>
      </rPr>
      <t>注</t>
    </r>
    <r>
      <rPr>
        <sz val="10"/>
        <rFont val="Times New Roman"/>
        <charset val="134"/>
      </rPr>
      <t>1</t>
    </r>
    <r>
      <rPr>
        <sz val="10"/>
        <rFont val="仿宋_GB2312"/>
        <charset val="134"/>
      </rPr>
      <t>：</t>
    </r>
  </si>
  <si>
    <t>注明账齡在一年以上的账款的可收回性，若有部分可能不能收回，请估计不能收回的金額，以供评估时作參考。</t>
  </si>
  <si>
    <r>
      <rPr>
        <sz val="10"/>
        <rFont val="仿宋_GB2312"/>
        <charset val="134"/>
      </rPr>
      <t>注</t>
    </r>
    <r>
      <rPr>
        <sz val="10"/>
        <rFont val="Times New Roman"/>
        <charset val="134"/>
      </rPr>
      <t>2</t>
    </r>
    <r>
      <rPr>
        <sz val="10"/>
        <rFont val="仿宋_GB2312"/>
        <charset val="134"/>
      </rPr>
      <t>：</t>
    </r>
    <r>
      <rPr>
        <sz val="10"/>
        <rFont val="Times New Roman"/>
        <charset val="134"/>
      </rPr>
      <t>“</t>
    </r>
    <r>
      <rPr>
        <sz val="10"/>
        <rFont val="仿宋_GB2312"/>
        <charset val="134"/>
      </rPr>
      <t>备注</t>
    </r>
    <r>
      <rPr>
        <sz val="10"/>
        <rFont val="Times New Roman"/>
        <charset val="134"/>
      </rPr>
      <t>”</t>
    </r>
    <r>
      <rPr>
        <sz val="10"/>
        <rFont val="仿宋_GB2312"/>
        <charset val="134"/>
      </rPr>
      <t>栏填写方法：</t>
    </r>
  </si>
  <si>
    <r>
      <rPr>
        <sz val="10"/>
        <rFont val="Times New Roman"/>
        <charset val="134"/>
      </rPr>
      <t>1</t>
    </r>
    <r>
      <rPr>
        <sz val="10"/>
        <rFont val="仿宋_GB2312"/>
        <charset val="134"/>
      </rPr>
      <t>）欠款单位为关联方、总公司内部或本公司内部单位的，应在备注栏注明</t>
    </r>
    <r>
      <rPr>
        <sz val="10"/>
        <rFont val="Times New Roman"/>
        <charset val="134"/>
      </rPr>
      <t>“</t>
    </r>
    <r>
      <rPr>
        <sz val="10"/>
        <rFont val="仿宋_GB2312"/>
        <charset val="134"/>
      </rPr>
      <t>关联方</t>
    </r>
    <r>
      <rPr>
        <sz val="10"/>
        <rFont val="Times New Roman"/>
        <charset val="134"/>
      </rPr>
      <t>”</t>
    </r>
    <r>
      <rPr>
        <sz val="10"/>
        <rFont val="仿宋_GB2312"/>
        <charset val="134"/>
      </rPr>
      <t>、</t>
    </r>
    <r>
      <rPr>
        <sz val="10"/>
        <rFont val="Times New Roman"/>
        <charset val="134"/>
      </rPr>
      <t>“</t>
    </r>
    <r>
      <rPr>
        <sz val="10"/>
        <rFont val="仿宋_GB2312"/>
        <charset val="134"/>
      </rPr>
      <t>总公司内部</t>
    </r>
    <r>
      <rPr>
        <sz val="10"/>
        <rFont val="Times New Roman"/>
        <charset val="134"/>
      </rPr>
      <t>”</t>
    </r>
    <r>
      <rPr>
        <sz val="10"/>
        <rFont val="仿宋_GB2312"/>
        <charset val="134"/>
      </rPr>
      <t>、</t>
    </r>
    <r>
      <rPr>
        <sz val="10"/>
        <rFont val="Times New Roman"/>
        <charset val="134"/>
      </rPr>
      <t>“</t>
    </r>
    <r>
      <rPr>
        <sz val="10"/>
        <rFont val="仿宋_GB2312"/>
        <charset val="134"/>
      </rPr>
      <t>内部单位</t>
    </r>
    <r>
      <rPr>
        <sz val="10"/>
        <rFont val="Times New Roman"/>
        <charset val="134"/>
      </rPr>
      <t>”</t>
    </r>
    <r>
      <rPr>
        <sz val="10"/>
        <rFont val="仿宋_GB2312"/>
        <charset val="134"/>
      </rPr>
      <t>；</t>
    </r>
  </si>
  <si>
    <r>
      <rPr>
        <sz val="10"/>
        <rFont val="Times New Roman"/>
        <charset val="134"/>
      </rPr>
      <t>2</t>
    </r>
    <r>
      <rPr>
        <sz val="10"/>
        <rFont val="仿宋_GB2312"/>
        <charset val="134"/>
      </rPr>
      <t>）</t>
    </r>
    <r>
      <rPr>
        <sz val="10"/>
        <rFont val="Times New Roman"/>
        <charset val="134"/>
      </rPr>
      <t xml:space="preserve"> </t>
    </r>
    <r>
      <rPr>
        <sz val="10"/>
        <rFont val="仿宋_GB2312"/>
        <charset val="134"/>
      </rPr>
      <t>涉诉款项应在备注中标明</t>
    </r>
    <r>
      <rPr>
        <sz val="10"/>
        <rFont val="Times New Roman"/>
        <charset val="134"/>
      </rPr>
      <t>“</t>
    </r>
    <r>
      <rPr>
        <sz val="10"/>
        <rFont val="仿宋_GB2312"/>
        <charset val="134"/>
      </rPr>
      <t>涉诉</t>
    </r>
    <r>
      <rPr>
        <sz val="10"/>
        <rFont val="Times New Roman"/>
        <charset val="134"/>
      </rPr>
      <t>”</t>
    </r>
    <r>
      <rPr>
        <sz val="10"/>
        <rFont val="仿宋_GB2312"/>
        <charset val="134"/>
      </rPr>
      <t>；</t>
    </r>
  </si>
  <si>
    <r>
      <rPr>
        <sz val="10"/>
        <rFont val="Times New Roman"/>
        <charset val="134"/>
      </rPr>
      <t>3</t>
    </r>
    <r>
      <rPr>
        <sz val="10"/>
        <rFont val="仿宋_GB2312"/>
        <charset val="134"/>
      </rPr>
      <t>）评估基准日后已部分或全部收回款项的，应注明日期及金额，如</t>
    </r>
    <r>
      <rPr>
        <sz val="10"/>
        <rFont val="Times New Roman"/>
        <charset val="134"/>
      </rPr>
      <t>“2003</t>
    </r>
    <r>
      <rPr>
        <sz val="10"/>
        <rFont val="仿宋_GB2312"/>
        <charset val="134"/>
      </rPr>
      <t>年</t>
    </r>
    <r>
      <rPr>
        <sz val="10"/>
        <rFont val="Times New Roman"/>
        <charset val="134"/>
      </rPr>
      <t>2</t>
    </r>
    <r>
      <rPr>
        <sz val="10"/>
        <rFont val="仿宋_GB2312"/>
        <charset val="134"/>
      </rPr>
      <t>月</t>
    </r>
    <r>
      <rPr>
        <sz val="10"/>
        <rFont val="Times New Roman"/>
        <charset val="134"/>
      </rPr>
      <t>4</t>
    </r>
    <r>
      <rPr>
        <sz val="10"/>
        <rFont val="仿宋_GB2312"/>
        <charset val="134"/>
      </rPr>
      <t>日收回</t>
    </r>
    <r>
      <rPr>
        <sz val="10"/>
        <rFont val="Times New Roman"/>
        <charset val="134"/>
      </rPr>
      <t>8,530.00</t>
    </r>
    <r>
      <rPr>
        <sz val="10"/>
        <rFont val="仿宋_GB2312"/>
        <charset val="134"/>
      </rPr>
      <t>元</t>
    </r>
    <r>
      <rPr>
        <sz val="10"/>
        <rFont val="Times New Roman"/>
        <charset val="134"/>
      </rPr>
      <t>”</t>
    </r>
    <r>
      <rPr>
        <sz val="10"/>
        <rFont val="仿宋_GB2312"/>
        <charset val="134"/>
      </rPr>
      <t>；</t>
    </r>
  </si>
  <si>
    <r>
      <rPr>
        <sz val="10"/>
        <rFont val="Times New Roman"/>
        <charset val="134"/>
      </rPr>
      <t>4</t>
    </r>
    <r>
      <rPr>
        <sz val="10"/>
        <rFont val="仿宋_GB2312"/>
        <charset val="134"/>
      </rPr>
      <t>）填表单位认为其他应说明的事项</t>
    </r>
  </si>
  <si>
    <t>预付账款评估明细表</t>
  </si>
  <si>
    <r>
      <rPr>
        <sz val="10"/>
        <rFont val="仿宋_GB2312"/>
        <charset val="134"/>
      </rPr>
      <t>表</t>
    </r>
    <r>
      <rPr>
        <sz val="10"/>
        <rFont val="Times New Roman"/>
        <charset val="134"/>
      </rPr>
      <t>3-5</t>
    </r>
  </si>
  <si>
    <t>收款单位名称（结算对象)</t>
  </si>
  <si>
    <t>减：预付账款减值准备</t>
  </si>
  <si>
    <t>应收利息评估明细表</t>
  </si>
  <si>
    <r>
      <rPr>
        <sz val="10"/>
        <rFont val="仿宋_GB2312"/>
        <charset val="134"/>
      </rPr>
      <t>表</t>
    </r>
    <r>
      <rPr>
        <sz val="10"/>
        <rFont val="Times New Roman"/>
        <charset val="134"/>
      </rPr>
      <t>3-6</t>
    </r>
  </si>
  <si>
    <t>本金</t>
  </si>
  <si>
    <t>利息所属期间</t>
  </si>
  <si>
    <r>
      <rPr>
        <b/>
        <sz val="10"/>
        <rFont val="仿宋_GB2312"/>
        <charset val="134"/>
      </rPr>
      <t>利息率</t>
    </r>
    <r>
      <rPr>
        <b/>
        <sz val="10"/>
        <rFont val="Times New Roman"/>
        <charset val="134"/>
      </rPr>
      <t>%</t>
    </r>
  </si>
  <si>
    <t>应收股利（应收利润）评估明细表</t>
  </si>
  <si>
    <r>
      <rPr>
        <sz val="10"/>
        <rFont val="仿宋_GB2312"/>
        <charset val="134"/>
      </rPr>
      <t>表</t>
    </r>
    <r>
      <rPr>
        <sz val="10"/>
        <rFont val="Times New Roman"/>
        <charset val="134"/>
      </rPr>
      <t>3-7</t>
    </r>
  </si>
  <si>
    <t>股利所属期间</t>
  </si>
  <si>
    <t>其他应收款评估明细表</t>
  </si>
  <si>
    <r>
      <rPr>
        <sz val="10"/>
        <rFont val="仿宋_GB2312"/>
        <charset val="134"/>
      </rPr>
      <t>表</t>
    </r>
    <r>
      <rPr>
        <sz val="10"/>
        <rFont val="Times New Roman"/>
        <charset val="134"/>
      </rPr>
      <t>3-8</t>
    </r>
  </si>
  <si>
    <t>减：其他应收款坏账准备</t>
  </si>
  <si>
    <t>项数</t>
  </si>
  <si>
    <t>面积  （㎡）</t>
  </si>
  <si>
    <t>其中：  备品备件</t>
  </si>
  <si>
    <t>-</t>
  </si>
  <si>
    <t>其中：  房屋建（构）筑物类合计</t>
  </si>
  <si>
    <t xml:space="preserve">        固定资产-房屋建筑物</t>
  </si>
  <si>
    <t xml:space="preserve">        固定资产-构筑物及其他辅助设施</t>
  </si>
  <si>
    <t xml:space="preserve">        固定资产-管道及沟槽</t>
  </si>
  <si>
    <t>设备类合计</t>
  </si>
  <si>
    <t xml:space="preserve">        固定资产-机器设备</t>
  </si>
  <si>
    <t xml:space="preserve">        固定资产-车辆</t>
  </si>
  <si>
    <t xml:space="preserve">        固定资产-电子设备及办公设备</t>
  </si>
  <si>
    <t>其中：  土地使用权</t>
  </si>
  <si>
    <t xml:space="preserve">        矿业权</t>
  </si>
  <si>
    <t>资产合计</t>
  </si>
  <si>
    <t>存货评估汇总表</t>
  </si>
  <si>
    <r>
      <rPr>
        <sz val="10"/>
        <rFont val="仿宋_GB2312"/>
        <charset val="134"/>
      </rPr>
      <t>表</t>
    </r>
    <r>
      <rPr>
        <sz val="10"/>
        <rFont val="Times New Roman"/>
        <charset val="134"/>
      </rPr>
      <t>3-9</t>
    </r>
  </si>
  <si>
    <t>3-9-1</t>
  </si>
  <si>
    <t>材料采购（在途物资）</t>
  </si>
  <si>
    <t>3-9-2</t>
  </si>
  <si>
    <t>原材料</t>
  </si>
  <si>
    <t>3-9-3</t>
  </si>
  <si>
    <t>在库周转材料</t>
  </si>
  <si>
    <t>3-9-4</t>
  </si>
  <si>
    <t>委托加工物资</t>
  </si>
  <si>
    <t>3-9-5</t>
  </si>
  <si>
    <t>产成品（库存商品）</t>
  </si>
  <si>
    <t>3-9-6</t>
  </si>
  <si>
    <t>在产品（自制半成品）</t>
  </si>
  <si>
    <t>3-9-7</t>
  </si>
  <si>
    <t>发出商品</t>
  </si>
  <si>
    <t>3-9-8</t>
  </si>
  <si>
    <t>在用周转材料</t>
  </si>
  <si>
    <t>减：存货跌价准备</t>
  </si>
  <si>
    <t>存货—材料采购（在途物资）评估明细表</t>
  </si>
  <si>
    <r>
      <rPr>
        <sz val="10"/>
        <rFont val="仿宋_GB2312"/>
        <charset val="134"/>
      </rPr>
      <t>表</t>
    </r>
    <r>
      <rPr>
        <sz val="10"/>
        <rFont val="Times New Roman"/>
        <charset val="134"/>
      </rPr>
      <t>3-9-1</t>
    </r>
  </si>
  <si>
    <t>名称及规格型号</t>
  </si>
  <si>
    <t>计量单位</t>
  </si>
  <si>
    <t>实际数量</t>
  </si>
  <si>
    <t>数量</t>
  </si>
  <si>
    <t>单价</t>
  </si>
  <si>
    <t>1</t>
  </si>
  <si>
    <t>减：材料采购减值准备</t>
  </si>
  <si>
    <t>存货—在库周转材料-备品备件评估明细表</t>
  </si>
  <si>
    <r>
      <rPr>
        <sz val="10"/>
        <rFont val="仿宋_GB2312"/>
        <charset val="134"/>
      </rPr>
      <t>表</t>
    </r>
    <r>
      <rPr>
        <sz val="10"/>
        <rFont val="Times New Roman"/>
        <charset val="134"/>
      </rPr>
      <t>3-9-2</t>
    </r>
  </si>
  <si>
    <t>存放地点</t>
  </si>
  <si>
    <t>评估净值</t>
  </si>
  <si>
    <t>快速变现折扣%</t>
  </si>
  <si>
    <t>清算价值</t>
  </si>
  <si>
    <t>减：原材料减值准备</t>
  </si>
  <si>
    <t>沈冬梅 李翠英</t>
  </si>
  <si>
    <r>
      <rPr>
        <sz val="10"/>
        <rFont val="仿宋_GB2312"/>
        <charset val="134"/>
      </rPr>
      <t>表</t>
    </r>
    <r>
      <rPr>
        <sz val="10"/>
        <rFont val="Times New Roman"/>
        <charset val="134"/>
      </rPr>
      <t>3-9-3</t>
    </r>
  </si>
  <si>
    <t>快速变现折扣率%</t>
  </si>
  <si>
    <t>减：在库周转材料减值准备</t>
  </si>
  <si>
    <r>
      <rPr>
        <sz val="10"/>
        <rFont val="Times New Roman"/>
        <charset val="134"/>
      </rPr>
      <t>1</t>
    </r>
    <r>
      <rPr>
        <sz val="10"/>
        <rFont val="仿宋_GB2312"/>
        <charset val="134"/>
      </rPr>
      <t>）正常，无需填写；</t>
    </r>
    <r>
      <rPr>
        <sz val="10"/>
        <rFont val="Times New Roman"/>
        <charset val="134"/>
      </rPr>
      <t>2</t>
    </r>
    <r>
      <rPr>
        <sz val="10"/>
        <rFont val="仿宋_GB2312"/>
        <charset val="134"/>
      </rPr>
      <t>）残次，填</t>
    </r>
    <r>
      <rPr>
        <sz val="10"/>
        <rFont val="Times New Roman"/>
        <charset val="134"/>
      </rPr>
      <t>“A”</t>
    </r>
    <r>
      <rPr>
        <sz val="10"/>
        <rFont val="仿宋_GB2312"/>
        <charset val="134"/>
      </rPr>
      <t>；</t>
    </r>
    <r>
      <rPr>
        <sz val="10"/>
        <rFont val="Times New Roman"/>
        <charset val="134"/>
      </rPr>
      <t>3</t>
    </r>
    <r>
      <rPr>
        <sz val="10"/>
        <rFont val="仿宋_GB2312"/>
        <charset val="134"/>
      </rPr>
      <t>）变质，填</t>
    </r>
    <r>
      <rPr>
        <sz val="10"/>
        <rFont val="Times New Roman"/>
        <charset val="134"/>
      </rPr>
      <t>“B”</t>
    </r>
    <r>
      <rPr>
        <sz val="10"/>
        <rFont val="仿宋_GB2312"/>
        <charset val="134"/>
      </rPr>
      <t>；</t>
    </r>
    <r>
      <rPr>
        <sz val="10"/>
        <rFont val="Times New Roman"/>
        <charset val="134"/>
      </rPr>
      <t>4</t>
    </r>
    <r>
      <rPr>
        <sz val="10"/>
        <rFont val="仿宋_GB2312"/>
        <charset val="134"/>
      </rPr>
      <t>）毁损，填</t>
    </r>
    <r>
      <rPr>
        <sz val="10"/>
        <rFont val="Times New Roman"/>
        <charset val="134"/>
      </rPr>
      <t>“C”</t>
    </r>
    <r>
      <rPr>
        <sz val="10"/>
        <rFont val="仿宋_GB2312"/>
        <charset val="134"/>
      </rPr>
      <t>；</t>
    </r>
    <r>
      <rPr>
        <sz val="10"/>
        <rFont val="Times New Roman"/>
        <charset val="134"/>
      </rPr>
      <t>5</t>
    </r>
    <r>
      <rPr>
        <sz val="10"/>
        <rFont val="仿宋_GB2312"/>
        <charset val="134"/>
      </rPr>
      <t>）滞销，填</t>
    </r>
    <r>
      <rPr>
        <sz val="10"/>
        <rFont val="Times New Roman"/>
        <charset val="134"/>
      </rPr>
      <t>“E”</t>
    </r>
    <r>
      <rPr>
        <sz val="10"/>
        <rFont val="仿宋_GB2312"/>
        <charset val="134"/>
      </rPr>
      <t>；</t>
    </r>
  </si>
  <si>
    <r>
      <rPr>
        <sz val="10"/>
        <rFont val="Times New Roman"/>
        <charset val="134"/>
      </rPr>
      <t>6</t>
    </r>
    <r>
      <rPr>
        <sz val="10"/>
        <rFont val="仿宋_GB2312"/>
        <charset val="134"/>
      </rPr>
      <t>）积压，填</t>
    </r>
    <r>
      <rPr>
        <sz val="10"/>
        <rFont val="Times New Roman"/>
        <charset val="134"/>
      </rPr>
      <t>“D”</t>
    </r>
    <r>
      <rPr>
        <sz val="10"/>
        <rFont val="仿宋_GB2312"/>
        <charset val="134"/>
      </rPr>
      <t>并在备注中填写已积压时间</t>
    </r>
    <r>
      <rPr>
        <sz val="10"/>
        <rFont val="Times New Roman"/>
        <charset val="134"/>
      </rPr>
      <t>“1</t>
    </r>
    <r>
      <rPr>
        <sz val="10"/>
        <rFont val="仿宋_GB2312"/>
        <charset val="134"/>
      </rPr>
      <t>年以内</t>
    </r>
    <r>
      <rPr>
        <sz val="10"/>
        <rFont val="Times New Roman"/>
        <charset val="134"/>
      </rPr>
      <t>”</t>
    </r>
    <r>
      <rPr>
        <sz val="10"/>
        <rFont val="仿宋_GB2312"/>
        <charset val="134"/>
      </rPr>
      <t>、</t>
    </r>
    <r>
      <rPr>
        <sz val="10"/>
        <rFont val="Times New Roman"/>
        <charset val="134"/>
      </rPr>
      <t>“1~2</t>
    </r>
    <r>
      <rPr>
        <sz val="10"/>
        <rFont val="仿宋_GB2312"/>
        <charset val="134"/>
      </rPr>
      <t>年</t>
    </r>
    <r>
      <rPr>
        <sz val="10"/>
        <rFont val="Times New Roman"/>
        <charset val="134"/>
      </rPr>
      <t>”</t>
    </r>
    <r>
      <rPr>
        <sz val="10"/>
        <rFont val="仿宋_GB2312"/>
        <charset val="134"/>
      </rPr>
      <t>、</t>
    </r>
    <r>
      <rPr>
        <sz val="10"/>
        <rFont val="Times New Roman"/>
        <charset val="134"/>
      </rPr>
      <t>“2~3</t>
    </r>
    <r>
      <rPr>
        <sz val="10"/>
        <rFont val="仿宋_GB2312"/>
        <charset val="134"/>
      </rPr>
      <t>年</t>
    </r>
    <r>
      <rPr>
        <sz val="10"/>
        <rFont val="Times New Roman"/>
        <charset val="134"/>
      </rPr>
      <t>”</t>
    </r>
    <r>
      <rPr>
        <sz val="10"/>
        <rFont val="仿宋_GB2312"/>
        <charset val="134"/>
      </rPr>
      <t>、</t>
    </r>
    <r>
      <rPr>
        <sz val="10"/>
        <rFont val="Times New Roman"/>
        <charset val="134"/>
      </rPr>
      <t>“3</t>
    </r>
    <r>
      <rPr>
        <sz val="10"/>
        <rFont val="仿宋_GB2312"/>
        <charset val="134"/>
      </rPr>
      <t>年以上</t>
    </r>
    <r>
      <rPr>
        <sz val="10"/>
        <rFont val="Times New Roman"/>
        <charset val="134"/>
      </rPr>
      <t>”</t>
    </r>
    <r>
      <rPr>
        <sz val="10"/>
        <rFont val="仿宋_GB2312"/>
        <charset val="134"/>
      </rPr>
      <t>；</t>
    </r>
    <r>
      <rPr>
        <sz val="10"/>
        <rFont val="Times New Roman"/>
        <charset val="134"/>
      </rPr>
      <t>7</t>
    </r>
    <r>
      <rPr>
        <sz val="10"/>
        <rFont val="仿宋_GB2312"/>
        <charset val="134"/>
      </rPr>
      <t>）其他情形用文字表述。</t>
    </r>
  </si>
  <si>
    <t>存货—委托加工物资评估明细表</t>
  </si>
  <si>
    <r>
      <rPr>
        <sz val="10"/>
        <rFont val="仿宋_GB2312"/>
        <charset val="134"/>
      </rPr>
      <t>表</t>
    </r>
    <r>
      <rPr>
        <sz val="10"/>
        <rFont val="Times New Roman"/>
        <charset val="134"/>
      </rPr>
      <t>3-9-4</t>
    </r>
  </si>
  <si>
    <t>加工单位名称</t>
  </si>
  <si>
    <t>减：委托加工物资减值准备</t>
  </si>
  <si>
    <t>存货—产成品（库存商品）评估明细表</t>
  </si>
  <si>
    <r>
      <rPr>
        <sz val="10"/>
        <rFont val="仿宋_GB2312"/>
        <charset val="134"/>
      </rPr>
      <t>表</t>
    </r>
    <r>
      <rPr>
        <sz val="10"/>
        <rFont val="Times New Roman"/>
        <charset val="134"/>
      </rPr>
      <t>3-9-5</t>
    </r>
  </si>
  <si>
    <r>
      <rPr>
        <b/>
        <sz val="10"/>
        <rFont val="仿宋_GB2312"/>
        <charset val="134"/>
      </rPr>
      <t>计量</t>
    </r>
    <r>
      <rPr>
        <b/>
        <sz val="10"/>
        <rFont val="Times New Roman"/>
        <charset val="134"/>
      </rPr>
      <t xml:space="preserve">  </t>
    </r>
    <r>
      <rPr>
        <b/>
        <sz val="10"/>
        <rFont val="仿宋_GB2312"/>
        <charset val="134"/>
      </rPr>
      <t>单位</t>
    </r>
  </si>
  <si>
    <t>减：产成品（库存商品）减值准备</t>
  </si>
  <si>
    <t>存货—在产品（自制半成品）评估明细表</t>
  </si>
  <si>
    <r>
      <rPr>
        <sz val="10"/>
        <rFont val="仿宋_GB2312"/>
        <charset val="134"/>
      </rPr>
      <t>表</t>
    </r>
    <r>
      <rPr>
        <sz val="10"/>
        <rFont val="Times New Roman"/>
        <charset val="134"/>
      </rPr>
      <t>3-9-6</t>
    </r>
  </si>
  <si>
    <t>减：在产品（自制半成品）减值准备</t>
  </si>
  <si>
    <t>存货—发出商品评估明细表</t>
  </si>
  <si>
    <r>
      <rPr>
        <sz val="10"/>
        <rFont val="仿宋_GB2312"/>
        <charset val="134"/>
      </rPr>
      <t>表</t>
    </r>
    <r>
      <rPr>
        <sz val="10"/>
        <rFont val="Times New Roman"/>
        <charset val="134"/>
      </rPr>
      <t>3-9-7</t>
    </r>
  </si>
  <si>
    <t>商品名称</t>
  </si>
  <si>
    <t>对方单位名称</t>
  </si>
  <si>
    <t>减：发出商品减值准备</t>
  </si>
  <si>
    <t>存货—在用周转材料评估明细表</t>
  </si>
  <si>
    <r>
      <rPr>
        <sz val="10"/>
        <rFont val="仿宋_GB2312"/>
        <charset val="134"/>
      </rPr>
      <t>表</t>
    </r>
    <r>
      <rPr>
        <sz val="10"/>
        <rFont val="Times New Roman"/>
        <charset val="134"/>
      </rPr>
      <t>3-9-8</t>
    </r>
  </si>
  <si>
    <t>启用日期</t>
  </si>
  <si>
    <t>原始入账价值</t>
  </si>
  <si>
    <t>成新率%</t>
  </si>
  <si>
    <t>减：在用周转材料减值准备</t>
  </si>
  <si>
    <t>一年内到期的非流动资产评估明细表</t>
  </si>
  <si>
    <r>
      <rPr>
        <sz val="10"/>
        <rFont val="仿宋_GB2312"/>
        <charset val="134"/>
      </rPr>
      <t>表</t>
    </r>
    <r>
      <rPr>
        <sz val="10"/>
        <rFont val="Times New Roman"/>
        <charset val="134"/>
      </rPr>
      <t>3-10</t>
    </r>
  </si>
  <si>
    <t>项目及内容</t>
  </si>
  <si>
    <t>结算内容</t>
  </si>
  <si>
    <t>其他流动资产评估明细表</t>
  </si>
  <si>
    <r>
      <rPr>
        <sz val="10"/>
        <rFont val="仿宋_GB2312"/>
        <charset val="134"/>
      </rPr>
      <t>表</t>
    </r>
    <r>
      <rPr>
        <sz val="10"/>
        <rFont val="Times New Roman"/>
        <charset val="134"/>
      </rPr>
      <t>3-11</t>
    </r>
  </si>
  <si>
    <t>非流动资产评估汇总表</t>
  </si>
  <si>
    <r>
      <rPr>
        <sz val="10"/>
        <rFont val="仿宋_GB2312"/>
        <charset val="134"/>
      </rPr>
      <t>表</t>
    </r>
    <r>
      <rPr>
        <sz val="10"/>
        <rFont val="Times New Roman"/>
        <charset val="134"/>
      </rPr>
      <t>4</t>
    </r>
  </si>
  <si>
    <t>4-1</t>
  </si>
  <si>
    <t>4-2</t>
  </si>
  <si>
    <t>4-3</t>
  </si>
  <si>
    <t>4-4</t>
  </si>
  <si>
    <t>4-5</t>
  </si>
  <si>
    <t>4-6</t>
  </si>
  <si>
    <t>4-7</t>
  </si>
  <si>
    <t>4-8</t>
  </si>
  <si>
    <t>4-9</t>
  </si>
  <si>
    <t>4-10</t>
  </si>
  <si>
    <t>4-11</t>
  </si>
  <si>
    <t>4-12</t>
  </si>
  <si>
    <t>4-13</t>
  </si>
  <si>
    <t>4-14</t>
  </si>
  <si>
    <t>4-15</t>
  </si>
  <si>
    <t>4-16</t>
  </si>
  <si>
    <t>4-17</t>
  </si>
  <si>
    <t>可供出售金融资产评估汇总表</t>
  </si>
  <si>
    <r>
      <rPr>
        <sz val="10"/>
        <rFont val="仿宋_GB2312"/>
        <charset val="134"/>
      </rPr>
      <t>表</t>
    </r>
    <r>
      <rPr>
        <sz val="10"/>
        <rFont val="Times New Roman"/>
        <charset val="134"/>
      </rPr>
      <t>4-1</t>
    </r>
  </si>
  <si>
    <t>4-1-1</t>
  </si>
  <si>
    <t>可供出售金融资产-股票投资</t>
  </si>
  <si>
    <t>4-1-2</t>
  </si>
  <si>
    <t>可供出售金融资产-债券投资</t>
  </si>
  <si>
    <t>4-1-3</t>
  </si>
  <si>
    <t>可供出售金融资产-其他投资</t>
  </si>
  <si>
    <t>合  计</t>
  </si>
  <si>
    <t>减：减值准备</t>
  </si>
  <si>
    <t>可供出售金融资产—股票投资评估明细表</t>
  </si>
  <si>
    <r>
      <rPr>
        <sz val="10"/>
        <rFont val="仿宋_GB2312"/>
        <charset val="134"/>
      </rPr>
      <t>表</t>
    </r>
    <r>
      <rPr>
        <sz val="10"/>
        <rFont val="Times New Roman"/>
        <charset val="134"/>
      </rPr>
      <t>4-1-1</t>
    </r>
  </si>
  <si>
    <t>股票性质</t>
  </si>
  <si>
    <t>基准日市价</t>
  </si>
  <si>
    <t>取得成本</t>
  </si>
  <si>
    <t>可供出售金融资产—债券投资评估明细表</t>
  </si>
  <si>
    <r>
      <rPr>
        <sz val="10"/>
        <rFont val="仿宋_GB2312"/>
        <charset val="134"/>
      </rPr>
      <t>表</t>
    </r>
    <r>
      <rPr>
        <sz val="10"/>
        <rFont val="Times New Roman"/>
        <charset val="134"/>
      </rPr>
      <t>4-1-2</t>
    </r>
  </si>
  <si>
    <t>债券种类</t>
  </si>
  <si>
    <t>到期日</t>
  </si>
  <si>
    <t>成本（面值）</t>
  </si>
  <si>
    <t>可供出售金融资产—其他投资评估明细表</t>
  </si>
  <si>
    <r>
      <rPr>
        <sz val="10"/>
        <rFont val="仿宋_GB2312"/>
        <charset val="134"/>
      </rPr>
      <t>表</t>
    </r>
    <r>
      <rPr>
        <sz val="10"/>
        <rFont val="Times New Roman"/>
        <charset val="134"/>
      </rPr>
      <t>4-1-3</t>
    </r>
  </si>
  <si>
    <t>金融资产名称</t>
  </si>
  <si>
    <t>持有数量</t>
  </si>
  <si>
    <t>成本</t>
  </si>
  <si>
    <t>持有至到期投资评估明细表</t>
  </si>
  <si>
    <r>
      <rPr>
        <sz val="10"/>
        <rFont val="仿宋_GB2312"/>
        <charset val="134"/>
      </rPr>
      <t>表</t>
    </r>
    <r>
      <rPr>
        <sz val="10"/>
        <rFont val="Times New Roman"/>
        <charset val="134"/>
      </rPr>
      <t>4-3</t>
    </r>
  </si>
  <si>
    <t>投资类别</t>
  </si>
  <si>
    <t>投资成本</t>
  </si>
  <si>
    <t>减：持有至到期投资减值准备</t>
  </si>
  <si>
    <t>长期应收款评估明细表</t>
  </si>
  <si>
    <t>减：长期应收款坏账准备</t>
  </si>
  <si>
    <t>长期股权投资评估明细表</t>
  </si>
  <si>
    <r>
      <rPr>
        <sz val="10"/>
        <rFont val="仿宋_GB2312"/>
        <charset val="134"/>
      </rPr>
      <t>表</t>
    </r>
    <r>
      <rPr>
        <sz val="10"/>
        <rFont val="Times New Roman"/>
        <charset val="134"/>
      </rPr>
      <t>4-4</t>
    </r>
  </si>
  <si>
    <t>协议投资期限</t>
  </si>
  <si>
    <r>
      <rPr>
        <b/>
        <sz val="10"/>
        <rFont val="仿宋_GB2312"/>
        <charset val="134"/>
      </rPr>
      <t>投资比例</t>
    </r>
    <r>
      <rPr>
        <b/>
        <sz val="10"/>
        <rFont val="Times New Roman"/>
        <charset val="134"/>
      </rPr>
      <t>%</t>
    </r>
  </si>
  <si>
    <t>减：长期股权投资减值准备</t>
  </si>
  <si>
    <t>投资性房地产评估汇总表</t>
  </si>
  <si>
    <r>
      <rPr>
        <sz val="10"/>
        <rFont val="仿宋_GB2312"/>
        <charset val="134"/>
      </rPr>
      <t>表</t>
    </r>
    <r>
      <rPr>
        <sz val="10"/>
        <rFont val="Times New Roman"/>
        <charset val="134"/>
      </rPr>
      <t>4-5</t>
    </r>
  </si>
  <si>
    <t>增值率</t>
  </si>
  <si>
    <t>原值</t>
  </si>
  <si>
    <t>净值</t>
  </si>
  <si>
    <t>4-5-1</t>
  </si>
  <si>
    <t>4-5-2</t>
  </si>
  <si>
    <t>4-5-3</t>
  </si>
  <si>
    <t>4-5-4</t>
  </si>
  <si>
    <t>减：投资性房地产减值准备</t>
  </si>
  <si>
    <t>投资性房地产——房屋评估明细表</t>
  </si>
  <si>
    <t>（采用成本模式计量）</t>
  </si>
  <si>
    <r>
      <rPr>
        <sz val="12"/>
        <rFont val="仿宋_GB2312"/>
        <charset val="134"/>
      </rPr>
      <t>表</t>
    </r>
    <r>
      <rPr>
        <sz val="10"/>
        <rFont val="Times New Roman"/>
        <charset val="134"/>
      </rPr>
      <t>4-5-1</t>
    </r>
  </si>
  <si>
    <t>权证编号</t>
  </si>
  <si>
    <t>建筑物名称</t>
  </si>
  <si>
    <t>来源（外购、自建、自用转入、存货转入等）</t>
  </si>
  <si>
    <t>位置</t>
  </si>
  <si>
    <t>对应土地证号</t>
  </si>
  <si>
    <t>结构</t>
  </si>
  <si>
    <r>
      <rPr>
        <b/>
        <sz val="10"/>
        <rFont val="仿宋_GB2312"/>
        <charset val="134"/>
      </rPr>
      <t>檐高</t>
    </r>
    <r>
      <rPr>
        <b/>
        <sz val="10"/>
        <rFont val="Times New Roman"/>
        <charset val="134"/>
      </rPr>
      <t>(m)</t>
    </r>
  </si>
  <si>
    <r>
      <rPr>
        <b/>
        <sz val="10"/>
        <rFont val="仿宋_GB2312"/>
        <charset val="134"/>
      </rPr>
      <t>层高</t>
    </r>
    <r>
      <rPr>
        <b/>
        <sz val="10"/>
        <rFont val="Times New Roman"/>
        <charset val="134"/>
      </rPr>
      <t>(m)</t>
    </r>
  </si>
  <si>
    <t>总层数</t>
  </si>
  <si>
    <t>层数</t>
  </si>
  <si>
    <t>朝向</t>
  </si>
  <si>
    <t>吊车吨位</t>
  </si>
  <si>
    <r>
      <rPr>
        <b/>
        <sz val="10"/>
        <rFont val="仿宋_GB2312"/>
        <charset val="134"/>
      </rPr>
      <t>跨度</t>
    </r>
    <r>
      <rPr>
        <b/>
        <sz val="10"/>
        <rFont val="Times New Roman"/>
        <charset val="134"/>
      </rPr>
      <t>(m)</t>
    </r>
  </si>
  <si>
    <r>
      <rPr>
        <b/>
        <sz val="10"/>
        <rFont val="仿宋_GB2312"/>
        <charset val="134"/>
      </rPr>
      <t>柱距</t>
    </r>
    <r>
      <rPr>
        <b/>
        <sz val="10"/>
        <rFont val="Times New Roman"/>
        <charset val="134"/>
      </rPr>
      <t>(m)</t>
    </r>
  </si>
  <si>
    <t>使用单位</t>
  </si>
  <si>
    <t>开工年月</t>
  </si>
  <si>
    <t>建成
年月</t>
  </si>
  <si>
    <t>建筑面积</t>
  </si>
  <si>
    <r>
      <rPr>
        <b/>
        <sz val="10"/>
        <rFont val="仿宋_GB2312"/>
        <charset val="134"/>
      </rPr>
      <t>成本单价</t>
    </r>
    <r>
      <rPr>
        <b/>
        <sz val="10"/>
        <rFont val="Times New Roman"/>
        <charset val="134"/>
      </rPr>
      <t>(</t>
    </r>
    <r>
      <rPr>
        <b/>
        <sz val="10"/>
        <rFont val="仿宋_GB2312"/>
        <charset val="134"/>
      </rPr>
      <t>元</t>
    </r>
    <r>
      <rPr>
        <b/>
        <sz val="10"/>
        <rFont val="Times New Roman"/>
        <charset val="134"/>
      </rPr>
      <t>/m</t>
    </r>
    <r>
      <rPr>
        <b/>
        <vertAlign val="superscript"/>
        <sz val="10"/>
        <rFont val="Times New Roman"/>
        <charset val="134"/>
      </rPr>
      <t>2</t>
    </r>
    <r>
      <rPr>
        <b/>
        <sz val="10"/>
        <rFont val="Times New Roman"/>
        <charset val="134"/>
      </rPr>
      <t>)</t>
    </r>
  </si>
  <si>
    <r>
      <rPr>
        <b/>
        <sz val="10"/>
        <rFont val="仿宋_GB2312"/>
        <charset val="134"/>
      </rPr>
      <t>评估单价</t>
    </r>
    <r>
      <rPr>
        <b/>
        <sz val="10"/>
        <rFont val="Times New Roman"/>
        <charset val="134"/>
      </rPr>
      <t>(</t>
    </r>
    <r>
      <rPr>
        <b/>
        <sz val="10"/>
        <rFont val="仿宋_GB2312"/>
        <charset val="134"/>
      </rPr>
      <t>元</t>
    </r>
    <r>
      <rPr>
        <b/>
        <sz val="10"/>
        <rFont val="Times New Roman"/>
        <charset val="134"/>
      </rPr>
      <t>/m</t>
    </r>
    <r>
      <rPr>
        <b/>
        <vertAlign val="superscript"/>
        <sz val="10"/>
        <rFont val="Times New Roman"/>
        <charset val="134"/>
      </rPr>
      <t>2</t>
    </r>
    <r>
      <rPr>
        <b/>
        <sz val="10"/>
        <rFont val="Times New Roman"/>
        <charset val="134"/>
      </rPr>
      <t>)</t>
    </r>
  </si>
  <si>
    <t>现场勘察简单记录</t>
  </si>
  <si>
    <t>证载权利人</t>
  </si>
  <si>
    <r>
      <rPr>
        <b/>
        <sz val="10"/>
        <rFont val="仿宋_GB2312"/>
        <charset val="134"/>
      </rPr>
      <t>成新率</t>
    </r>
    <r>
      <rPr>
        <b/>
        <sz val="10"/>
        <rFont val="Times New Roman"/>
        <charset val="134"/>
      </rPr>
      <t>%</t>
    </r>
  </si>
  <si>
    <t/>
  </si>
  <si>
    <t>合      计</t>
  </si>
  <si>
    <t>（采用公允价值模式计量）</t>
  </si>
  <si>
    <r>
      <rPr>
        <sz val="10"/>
        <rFont val="仿宋_GB2312"/>
        <charset val="134"/>
      </rPr>
      <t>表</t>
    </r>
    <r>
      <rPr>
        <sz val="10"/>
        <rFont val="Times New Roman"/>
        <charset val="134"/>
      </rPr>
      <t>4-5-2</t>
    </r>
  </si>
  <si>
    <t>房屋名称</t>
  </si>
  <si>
    <r>
      <rPr>
        <b/>
        <sz val="10"/>
        <rFont val="仿宋_GB2312"/>
        <charset val="134"/>
      </rPr>
      <t>建筑</t>
    </r>
    <r>
      <rPr>
        <b/>
        <sz val="10"/>
        <rFont val="Times New Roman"/>
        <charset val="134"/>
      </rPr>
      <t xml:space="preserve">          </t>
    </r>
    <r>
      <rPr>
        <b/>
        <sz val="10"/>
        <rFont val="仿宋_GB2312"/>
        <charset val="134"/>
      </rPr>
      <t>面积</t>
    </r>
  </si>
  <si>
    <r>
      <rPr>
        <b/>
        <sz val="10"/>
        <rFont val="仿宋_GB2312"/>
        <charset val="134"/>
      </rPr>
      <t>原始入帐价值</t>
    </r>
    <r>
      <rPr>
        <b/>
        <sz val="10"/>
        <rFont val="Times New Roman"/>
        <charset val="134"/>
      </rPr>
      <t xml:space="preserve">    </t>
    </r>
    <r>
      <rPr>
        <b/>
        <sz val="10"/>
        <rFont val="仿宋_GB2312"/>
        <charset val="134"/>
      </rPr>
      <t>（转入日公允价值）</t>
    </r>
  </si>
  <si>
    <t>审计前账面价值</t>
  </si>
  <si>
    <t>投资性房地产——土地使用权评估明细表</t>
  </si>
  <si>
    <r>
      <rPr>
        <sz val="10"/>
        <rFont val="仿宋_GB2312"/>
        <charset val="134"/>
      </rPr>
      <t>表</t>
    </r>
    <r>
      <rPr>
        <sz val="10"/>
        <rFont val="Times New Roman"/>
        <charset val="134"/>
      </rPr>
      <t>4-5-3</t>
    </r>
  </si>
  <si>
    <t>土地权证编号</t>
  </si>
  <si>
    <t>宗地名称</t>
  </si>
  <si>
    <t>土地位置</t>
  </si>
  <si>
    <t>取得日期</t>
  </si>
  <si>
    <t>用地性质</t>
  </si>
  <si>
    <t>土地用途</t>
  </si>
  <si>
    <t>准用年限</t>
  </si>
  <si>
    <t>开发程度</t>
  </si>
  <si>
    <r>
      <rPr>
        <b/>
        <sz val="10"/>
        <rFont val="仿宋_GB2312"/>
        <charset val="134"/>
      </rPr>
      <t>面积(</t>
    </r>
    <r>
      <rPr>
        <b/>
        <sz val="10"/>
        <rFont val="Times New Roman"/>
        <charset val="134"/>
      </rPr>
      <t>m</t>
    </r>
    <r>
      <rPr>
        <b/>
        <vertAlign val="superscript"/>
        <sz val="10"/>
        <rFont val="Times New Roman"/>
        <charset val="134"/>
      </rPr>
      <t>2</t>
    </r>
    <r>
      <rPr>
        <b/>
        <sz val="10"/>
        <rFont val="仿宋_GB2312"/>
        <charset val="134"/>
      </rPr>
      <t>)</t>
    </r>
  </si>
  <si>
    <r>
      <rPr>
        <sz val="10"/>
        <rFont val="仿宋_GB2312"/>
        <charset val="134"/>
      </rPr>
      <t>表</t>
    </r>
    <r>
      <rPr>
        <sz val="10"/>
        <rFont val="Times New Roman"/>
        <charset val="134"/>
      </rPr>
      <t>4-5-4</t>
    </r>
  </si>
  <si>
    <t>原始入账价值（转入日公允价值）</t>
  </si>
  <si>
    <r>
      <rPr>
        <sz val="10"/>
        <rFont val="宋体"/>
        <charset val="134"/>
      </rPr>
      <t>合</t>
    </r>
    <r>
      <rPr>
        <sz val="10"/>
        <rFont val="Times New Roman"/>
        <charset val="134"/>
      </rPr>
      <t xml:space="preserve">         </t>
    </r>
    <r>
      <rPr>
        <sz val="10"/>
        <rFont val="宋体"/>
        <charset val="134"/>
      </rPr>
      <t>计</t>
    </r>
  </si>
  <si>
    <t>固定资产评估汇总表</t>
  </si>
  <si>
    <r>
      <rPr>
        <sz val="10"/>
        <rFont val="仿宋_GB2312"/>
        <charset val="134"/>
      </rPr>
      <t>表</t>
    </r>
    <r>
      <rPr>
        <sz val="10"/>
        <rFont val="Times New Roman"/>
        <charset val="134"/>
      </rPr>
      <t>4-6</t>
    </r>
  </si>
  <si>
    <t>房屋建筑物类合计</t>
  </si>
  <si>
    <t>4-6-1</t>
  </si>
  <si>
    <t>固定资产-房屋建筑物</t>
  </si>
  <si>
    <t>4-6-2</t>
  </si>
  <si>
    <t>固定资产-构筑物及其他辅助设施</t>
  </si>
  <si>
    <t>4-6-3</t>
  </si>
  <si>
    <t>固定资产-管道及沟槽</t>
  </si>
  <si>
    <t>4-6-4</t>
  </si>
  <si>
    <t>固定资产-机器设备</t>
  </si>
  <si>
    <t>4-6-5</t>
  </si>
  <si>
    <t>固定资产-车辆</t>
  </si>
  <si>
    <t>4-6-6</t>
  </si>
  <si>
    <t>固定资产-电子设备</t>
  </si>
  <si>
    <t>4-6-7</t>
  </si>
  <si>
    <t>固定资产合计</t>
  </si>
  <si>
    <t>减：固定资产减值准备</t>
  </si>
  <si>
    <t>固定资产—房屋建筑物评估明细表</t>
  </si>
  <si>
    <r>
      <rPr>
        <sz val="10"/>
        <rFont val="仿宋_GB2312"/>
        <charset val="134"/>
      </rPr>
      <t>表</t>
    </r>
    <r>
      <rPr>
        <sz val="10"/>
        <rFont val="Times New Roman"/>
        <charset val="134"/>
      </rPr>
      <t>4-6-1</t>
    </r>
  </si>
  <si>
    <t>使用部门</t>
  </si>
  <si>
    <t>所在层数</t>
  </si>
  <si>
    <r>
      <rPr>
        <b/>
        <sz val="10"/>
        <rFont val="仿宋_GB2312"/>
        <charset val="134"/>
      </rPr>
      <t>建成</t>
    </r>
    <r>
      <rPr>
        <b/>
        <sz val="10"/>
        <rFont val="Times New Roman"/>
        <charset val="134"/>
      </rPr>
      <t xml:space="preserve">
</t>
    </r>
    <r>
      <rPr>
        <b/>
        <sz val="10"/>
        <rFont val="仿宋_GB2312"/>
        <charset val="134"/>
      </rPr>
      <t>年月</t>
    </r>
  </si>
  <si>
    <r>
      <rPr>
        <b/>
        <sz val="10"/>
        <rFont val="仿宋_GB2312"/>
        <charset val="134"/>
      </rPr>
      <t>建筑面积</t>
    </r>
    <r>
      <rPr>
        <b/>
        <sz val="10"/>
        <rFont val="Times New Roman"/>
        <charset val="134"/>
      </rPr>
      <t>/</t>
    </r>
    <r>
      <rPr>
        <b/>
        <sz val="10"/>
        <rFont val="仿宋_GB2312"/>
        <charset val="134"/>
      </rPr>
      <t>体积</t>
    </r>
    <r>
      <rPr>
        <b/>
        <sz val="10"/>
        <rFont val="Times New Roman"/>
        <charset val="134"/>
      </rPr>
      <t xml:space="preserve"> </t>
    </r>
  </si>
  <si>
    <r>
      <rPr>
        <b/>
        <sz val="10"/>
        <rFont val="仿宋_GB2312"/>
        <charset val="134"/>
      </rPr>
      <t>账面价值</t>
    </r>
  </si>
  <si>
    <t>债权人</t>
  </si>
  <si>
    <t>债务人</t>
  </si>
  <si>
    <t>出质人</t>
  </si>
  <si>
    <t>债权金额</t>
  </si>
  <si>
    <r>
      <rPr>
        <b/>
        <sz val="10"/>
        <rFont val="仿宋_GB2312"/>
        <charset val="134"/>
      </rPr>
      <t>原值</t>
    </r>
  </si>
  <si>
    <r>
      <rPr>
        <b/>
        <sz val="10"/>
        <rFont val="仿宋_GB2312"/>
        <charset val="134"/>
      </rPr>
      <t>净值</t>
    </r>
  </si>
  <si>
    <t>减：房屋建筑物减值准备</t>
  </si>
  <si>
    <t>施泳涛  王卉</t>
  </si>
  <si>
    <t>固定资产—构筑物及其他辅助设施评估明细表</t>
  </si>
  <si>
    <t>表4-6-2</t>
  </si>
  <si>
    <r>
      <rPr>
        <b/>
        <sz val="10"/>
        <rFont val="Times New Roman"/>
        <charset val="134"/>
      </rPr>
      <t xml:space="preserve"> </t>
    </r>
    <r>
      <rPr>
        <b/>
        <sz val="10"/>
        <rFont val="仿宋_GB2312"/>
        <charset val="134"/>
      </rPr>
      <t>名称</t>
    </r>
  </si>
  <si>
    <r>
      <rPr>
        <b/>
        <sz val="10"/>
        <rFont val="仿宋_GB2312"/>
        <charset val="134"/>
      </rPr>
      <t xml:space="preserve">长度
</t>
    </r>
    <r>
      <rPr>
        <b/>
        <sz val="10"/>
        <rFont val="Times New Roman"/>
        <charset val="134"/>
      </rPr>
      <t>(m)</t>
    </r>
  </si>
  <si>
    <r>
      <rPr>
        <b/>
        <sz val="10"/>
        <rFont val="仿宋_GB2312"/>
        <charset val="134"/>
      </rPr>
      <t xml:space="preserve">宽度
</t>
    </r>
    <r>
      <rPr>
        <b/>
        <sz val="10"/>
        <rFont val="Times New Roman"/>
        <charset val="134"/>
      </rPr>
      <t>(m)</t>
    </r>
  </si>
  <si>
    <r>
      <rPr>
        <b/>
        <sz val="10"/>
        <rFont val="仿宋_GB2312"/>
        <charset val="134"/>
      </rPr>
      <t xml:space="preserve">高度
</t>
    </r>
    <r>
      <rPr>
        <b/>
        <sz val="10"/>
        <rFont val="Times New Roman"/>
        <charset val="134"/>
      </rPr>
      <t>(m)</t>
    </r>
  </si>
  <si>
    <r>
      <rPr>
        <b/>
        <sz val="10"/>
        <rFont val="仿宋_GB2312"/>
        <charset val="134"/>
      </rPr>
      <t>面积</t>
    </r>
    <r>
      <rPr>
        <b/>
        <sz val="10"/>
        <rFont val="Times New Roman"/>
        <charset val="134"/>
      </rPr>
      <t>/</t>
    </r>
    <r>
      <rPr>
        <b/>
        <sz val="10"/>
        <rFont val="仿宋_GB2312"/>
        <charset val="134"/>
      </rPr>
      <t>体积</t>
    </r>
  </si>
  <si>
    <t xml:space="preserve">评估价值
快速变现折扣率%
 清算价值 </t>
  </si>
  <si>
    <t>减：构筑物及其他辅助设施减值准备</t>
  </si>
  <si>
    <t>固定资产—管道和沟槽评估明细表</t>
  </si>
  <si>
    <r>
      <rPr>
        <sz val="10"/>
        <rFont val="宋体"/>
        <charset val="134"/>
      </rPr>
      <t>表</t>
    </r>
    <r>
      <rPr>
        <sz val="10"/>
        <rFont val="Times New Roman"/>
        <charset val="134"/>
      </rPr>
      <t>4-6-3</t>
    </r>
  </si>
  <si>
    <r>
      <rPr>
        <b/>
        <sz val="10"/>
        <rFont val="仿宋_GB2312"/>
        <charset val="134"/>
      </rPr>
      <t xml:space="preserve">漕深
</t>
    </r>
    <r>
      <rPr>
        <b/>
        <sz val="10"/>
        <rFont val="Times New Roman"/>
        <charset val="134"/>
      </rPr>
      <t>(m)</t>
    </r>
  </si>
  <si>
    <r>
      <rPr>
        <b/>
        <sz val="10"/>
        <rFont val="仿宋_GB2312"/>
        <charset val="134"/>
      </rPr>
      <t>沟宽</t>
    </r>
    <r>
      <rPr>
        <b/>
        <sz val="10"/>
        <rFont val="Times New Roman"/>
        <charset val="134"/>
      </rPr>
      <t>*</t>
    </r>
    <r>
      <rPr>
        <b/>
        <sz val="10"/>
        <rFont val="仿宋_GB2312"/>
        <charset val="134"/>
      </rPr>
      <t>沟厚</t>
    </r>
    <r>
      <rPr>
        <b/>
        <sz val="10"/>
        <rFont val="Times New Roman"/>
        <charset val="134"/>
      </rPr>
      <t xml:space="preserve">(mm*mm)
</t>
    </r>
    <r>
      <rPr>
        <b/>
        <sz val="10"/>
        <rFont val="仿宋_GB2312"/>
        <charset val="134"/>
      </rPr>
      <t>管径</t>
    </r>
    <r>
      <rPr>
        <b/>
        <sz val="10"/>
        <rFont val="Times New Roman"/>
        <charset val="134"/>
      </rPr>
      <t>*</t>
    </r>
    <r>
      <rPr>
        <b/>
        <sz val="10"/>
        <rFont val="仿宋_GB2312"/>
        <charset val="134"/>
      </rPr>
      <t>壁厚</t>
    </r>
    <r>
      <rPr>
        <b/>
        <sz val="10"/>
        <rFont val="Times New Roman"/>
        <charset val="134"/>
      </rPr>
      <t>(mm*mm)</t>
    </r>
  </si>
  <si>
    <t>材质</t>
  </si>
  <si>
    <t>绝缘方式</t>
  </si>
  <si>
    <t>建成年月</t>
  </si>
  <si>
    <t>减：管道和沟槽减值准备</t>
  </si>
  <si>
    <t>固定资产—机器设备评估明细表</t>
  </si>
  <si>
    <t>设备编号</t>
  </si>
  <si>
    <t>设备名称</t>
  </si>
  <si>
    <t>规格型号</t>
  </si>
  <si>
    <t>生产厂家</t>
  </si>
  <si>
    <t>购置日期</t>
  </si>
  <si>
    <t>减：机器设备减值准备</t>
  </si>
  <si>
    <r>
      <rPr>
        <u/>
        <sz val="10"/>
        <color indexed="12"/>
        <rFont val="宋体"/>
        <charset val="134"/>
      </rPr>
      <t>返回</t>
    </r>
  </si>
  <si>
    <t>固定资产—车辆评估明细表</t>
  </si>
  <si>
    <r>
      <rPr>
        <sz val="10"/>
        <rFont val="仿宋_GB2312"/>
        <charset val="134"/>
      </rPr>
      <t>表</t>
    </r>
    <r>
      <rPr>
        <sz val="10"/>
        <rFont val="Times New Roman"/>
        <charset val="134"/>
      </rPr>
      <t>4-6-5</t>
    </r>
  </si>
  <si>
    <r>
      <rPr>
        <b/>
        <sz val="10"/>
        <rFont val="仿宋_GB2312"/>
        <charset val="134"/>
      </rPr>
      <t>车辆牌号</t>
    </r>
  </si>
  <si>
    <r>
      <rPr>
        <b/>
        <sz val="10"/>
        <rFont val="仿宋_GB2312"/>
        <charset val="134"/>
      </rPr>
      <t>车辆名称</t>
    </r>
    <r>
      <rPr>
        <b/>
        <sz val="10"/>
        <rFont val="Times New Roman"/>
        <charset val="134"/>
      </rPr>
      <t xml:space="preserve">
</t>
    </r>
    <r>
      <rPr>
        <b/>
        <sz val="10"/>
        <rFont val="仿宋_GB2312"/>
        <charset val="134"/>
      </rPr>
      <t>及规格型号</t>
    </r>
  </si>
  <si>
    <r>
      <rPr>
        <b/>
        <sz val="10"/>
        <rFont val="仿宋_GB2312"/>
        <charset val="134"/>
      </rPr>
      <t>使用单位</t>
    </r>
  </si>
  <si>
    <r>
      <rPr>
        <b/>
        <sz val="10"/>
        <rFont val="仿宋_GB2312"/>
        <charset val="134"/>
      </rPr>
      <t>生产厂家</t>
    </r>
  </si>
  <si>
    <r>
      <rPr>
        <b/>
        <sz val="10"/>
        <rFont val="仿宋_GB2312"/>
        <charset val="134"/>
      </rPr>
      <t>计量单位</t>
    </r>
  </si>
  <si>
    <r>
      <rPr>
        <b/>
        <sz val="10"/>
        <rFont val="仿宋_GB2312"/>
        <charset val="134"/>
      </rPr>
      <t>数量</t>
    </r>
  </si>
  <si>
    <r>
      <rPr>
        <b/>
        <sz val="10"/>
        <rFont val="仿宋_GB2312"/>
        <charset val="134"/>
      </rPr>
      <t>购置日期</t>
    </r>
  </si>
  <si>
    <r>
      <rPr>
        <b/>
        <sz val="10"/>
        <rFont val="仿宋_GB2312"/>
        <charset val="134"/>
      </rPr>
      <t>启用日期</t>
    </r>
  </si>
  <si>
    <r>
      <rPr>
        <b/>
        <sz val="10"/>
        <rFont val="仿宋_GB2312"/>
        <charset val="134"/>
      </rPr>
      <t>已行驶里程</t>
    </r>
    <r>
      <rPr>
        <b/>
        <sz val="10"/>
        <rFont val="Times New Roman"/>
        <charset val="134"/>
      </rPr>
      <t>(</t>
    </r>
    <r>
      <rPr>
        <b/>
        <sz val="10"/>
        <rFont val="仿宋_GB2312"/>
        <charset val="134"/>
      </rPr>
      <t>公里</t>
    </r>
    <r>
      <rPr>
        <b/>
        <sz val="10"/>
        <rFont val="Times New Roman"/>
        <charset val="134"/>
      </rPr>
      <t>)</t>
    </r>
  </si>
  <si>
    <r>
      <rPr>
        <b/>
        <sz val="10"/>
        <rFont val="仿宋_GB2312"/>
        <charset val="134"/>
      </rPr>
      <t>审计前账面值</t>
    </r>
  </si>
  <si>
    <t>减：车辆减值准备</t>
  </si>
  <si>
    <t>固定资产—电子设备及办公设备评估明细表</t>
  </si>
  <si>
    <r>
      <rPr>
        <sz val="10"/>
        <rFont val="仿宋_GB2312"/>
        <charset val="134"/>
      </rPr>
      <t>表</t>
    </r>
    <r>
      <rPr>
        <sz val="10"/>
        <rFont val="Times New Roman"/>
        <charset val="134"/>
      </rPr>
      <t>4-6-6</t>
    </r>
  </si>
  <si>
    <r>
      <rPr>
        <b/>
        <sz val="10"/>
        <rFont val="仿宋_GB2312"/>
        <charset val="134"/>
      </rPr>
      <t>设备</t>
    </r>
    <r>
      <rPr>
        <b/>
        <sz val="10"/>
        <rFont val="Times New Roman"/>
        <charset val="134"/>
      </rPr>
      <t xml:space="preserve">
</t>
    </r>
    <r>
      <rPr>
        <b/>
        <sz val="10"/>
        <rFont val="仿宋_GB2312"/>
        <charset val="134"/>
      </rPr>
      <t>编号</t>
    </r>
  </si>
  <si>
    <t>固定资产—土地评估明细表</t>
  </si>
  <si>
    <r>
      <rPr>
        <sz val="10"/>
        <rFont val="仿宋_GB2312"/>
        <charset val="134"/>
      </rPr>
      <t>表</t>
    </r>
    <r>
      <rPr>
        <sz val="10"/>
        <rFont val="Times New Roman"/>
        <charset val="134"/>
      </rPr>
      <t>4-6-7</t>
    </r>
  </si>
  <si>
    <r>
      <rPr>
        <b/>
        <sz val="10"/>
        <rFont val="仿宋_GB2312"/>
        <charset val="134"/>
      </rPr>
      <t>面积</t>
    </r>
    <r>
      <rPr>
        <b/>
        <sz val="10"/>
        <rFont val="Times New Roman"/>
        <charset val="134"/>
      </rPr>
      <t>(m</t>
    </r>
    <r>
      <rPr>
        <b/>
        <vertAlign val="superscript"/>
        <sz val="10"/>
        <rFont val="Times New Roman"/>
        <charset val="134"/>
      </rPr>
      <t>2</t>
    </r>
    <r>
      <rPr>
        <b/>
        <sz val="10"/>
        <rFont val="Times New Roman"/>
        <charset val="134"/>
      </rPr>
      <t>)</t>
    </r>
  </si>
  <si>
    <t>在建工程评估汇总表</t>
  </si>
  <si>
    <r>
      <rPr>
        <sz val="10"/>
        <rFont val="仿宋_GB2312"/>
        <charset val="134"/>
      </rPr>
      <t>表</t>
    </r>
    <r>
      <rPr>
        <sz val="10"/>
        <rFont val="Times New Roman"/>
        <charset val="134"/>
      </rPr>
      <t>4-7</t>
    </r>
  </si>
  <si>
    <t>4-7-1</t>
  </si>
  <si>
    <t>在建工程-土建工程</t>
  </si>
  <si>
    <t>4-7-2</t>
  </si>
  <si>
    <t>在建工程-设备安装工程</t>
  </si>
  <si>
    <t>在建工程合计</t>
  </si>
  <si>
    <t>减：在建工程减值准备</t>
  </si>
  <si>
    <t>在建工程—土建工程评估明细表</t>
  </si>
  <si>
    <r>
      <rPr>
        <sz val="10"/>
        <rFont val="仿宋_GB2312"/>
        <charset val="134"/>
      </rPr>
      <t>表</t>
    </r>
    <r>
      <rPr>
        <sz val="10"/>
        <rFont val="Times New Roman"/>
        <charset val="134"/>
      </rPr>
      <t>4-7-1</t>
    </r>
  </si>
  <si>
    <t>项目名称</t>
  </si>
  <si>
    <t>开工日期</t>
  </si>
  <si>
    <t>预计完工日期</t>
  </si>
  <si>
    <t>形象进度</t>
  </si>
  <si>
    <t>付款比例</t>
  </si>
  <si>
    <t>减：在建土建工程减值准备</t>
  </si>
  <si>
    <t>在建工程—设备安装工程评估明细表</t>
  </si>
  <si>
    <r>
      <rPr>
        <sz val="10"/>
        <rFont val="仿宋_GB2312"/>
        <charset val="134"/>
      </rPr>
      <t>表</t>
    </r>
    <r>
      <rPr>
        <sz val="10"/>
        <rFont val="Times New Roman"/>
        <charset val="134"/>
      </rPr>
      <t>4-7-2</t>
    </r>
  </si>
  <si>
    <t>开工
日期</t>
  </si>
  <si>
    <t>预计完
工日期</t>
  </si>
  <si>
    <t>设备费</t>
  </si>
  <si>
    <t>资金成本</t>
  </si>
  <si>
    <t>安装费及其他</t>
  </si>
  <si>
    <t>减：在建设备工程减值准备</t>
  </si>
  <si>
    <t>工程物资评估明细表</t>
  </si>
  <si>
    <r>
      <rPr>
        <sz val="10"/>
        <rFont val="仿宋_GB2312"/>
        <charset val="134"/>
      </rPr>
      <t>表</t>
    </r>
    <r>
      <rPr>
        <sz val="10"/>
        <rFont val="Times New Roman"/>
        <charset val="134"/>
      </rPr>
      <t>4-8</t>
    </r>
  </si>
  <si>
    <t>名称</t>
  </si>
  <si>
    <t>工程项目</t>
  </si>
  <si>
    <t>计量
单位</t>
  </si>
  <si>
    <r>
      <rPr>
        <b/>
        <sz val="10"/>
        <rFont val="仿宋_GB2312"/>
        <charset val="134"/>
      </rPr>
      <t xml:space="preserve">增值率
</t>
    </r>
    <r>
      <rPr>
        <b/>
        <sz val="10"/>
        <rFont val="Times New Roman"/>
        <charset val="134"/>
      </rPr>
      <t>%</t>
    </r>
  </si>
  <si>
    <t>减：工程物资减值准备</t>
  </si>
  <si>
    <t>固定资产清理评估明细表</t>
  </si>
  <si>
    <r>
      <rPr>
        <sz val="10"/>
        <rFont val="仿宋_GB2312"/>
        <charset val="134"/>
      </rPr>
      <t>表</t>
    </r>
    <r>
      <rPr>
        <sz val="10"/>
        <rFont val="Times New Roman"/>
        <charset val="134"/>
      </rPr>
      <t>4-9</t>
    </r>
  </si>
  <si>
    <t>待处理资产名称</t>
  </si>
  <si>
    <t>生产性生物资产评估明细表</t>
  </si>
  <si>
    <r>
      <rPr>
        <sz val="10"/>
        <rFont val="仿宋_GB2312"/>
        <charset val="134"/>
      </rPr>
      <t>表</t>
    </r>
    <r>
      <rPr>
        <sz val="10"/>
        <rFont val="Times New Roman"/>
        <charset val="134"/>
      </rPr>
      <t>4-10</t>
    </r>
  </si>
  <si>
    <t>种类</t>
  </si>
  <si>
    <t>群别</t>
  </si>
  <si>
    <t>减：生产性生物资产减值准备</t>
  </si>
  <si>
    <t>油气资产评估明细表</t>
  </si>
  <si>
    <r>
      <rPr>
        <sz val="10"/>
        <rFont val="仿宋_GB2312"/>
        <charset val="134"/>
      </rPr>
      <t>表</t>
    </r>
    <r>
      <rPr>
        <sz val="10"/>
        <rFont val="Times New Roman"/>
        <charset val="134"/>
      </rPr>
      <t>4-11</t>
    </r>
  </si>
  <si>
    <t>矿区（或油田）</t>
  </si>
  <si>
    <t>形成日期</t>
  </si>
  <si>
    <t>来源（购入、自行建造）</t>
  </si>
  <si>
    <t>无形资产评估汇总表</t>
  </si>
  <si>
    <r>
      <rPr>
        <sz val="10"/>
        <rFont val="仿宋_GB2312"/>
        <charset val="134"/>
      </rPr>
      <t>表</t>
    </r>
    <r>
      <rPr>
        <sz val="10"/>
        <rFont val="Times New Roman"/>
        <charset val="134"/>
      </rPr>
      <t>4-12</t>
    </r>
  </si>
  <si>
    <t>4-12-1</t>
  </si>
  <si>
    <t>无形资产-土地使用权</t>
  </si>
  <si>
    <t>4-12-2</t>
  </si>
  <si>
    <t>无形资产-矿业权</t>
  </si>
  <si>
    <t>4-12-3</t>
  </si>
  <si>
    <t>无形资产-其他无形资产</t>
  </si>
  <si>
    <t>减：无形资产减值准备</t>
  </si>
  <si>
    <t>无形资产—土地使用权评估明细表</t>
  </si>
  <si>
    <r>
      <rPr>
        <sz val="10"/>
        <rFont val="仿宋_GB2312"/>
        <charset val="134"/>
      </rPr>
      <t>表</t>
    </r>
    <r>
      <rPr>
        <sz val="10"/>
        <rFont val="Times New Roman"/>
        <charset val="134"/>
      </rPr>
      <t>4-12-1</t>
    </r>
  </si>
  <si>
    <r>
      <rPr>
        <b/>
        <sz val="10"/>
        <rFont val="仿宋_GB2312"/>
        <charset val="134"/>
      </rPr>
      <t>开发</t>
    </r>
    <r>
      <rPr>
        <b/>
        <sz val="10"/>
        <rFont val="Times New Roman"/>
        <charset val="134"/>
      </rPr>
      <t xml:space="preserve">  </t>
    </r>
    <r>
      <rPr>
        <b/>
        <sz val="10"/>
        <rFont val="仿宋_GB2312"/>
        <charset val="134"/>
      </rPr>
      <t>程度</t>
    </r>
  </si>
  <si>
    <t>减：无形资产-土地使用权减值准备</t>
  </si>
  <si>
    <r>
      <rPr>
        <sz val="10"/>
        <rFont val="宋体"/>
        <charset val="134"/>
      </rPr>
      <t>何涛</t>
    </r>
    <r>
      <rPr>
        <sz val="10"/>
        <rFont val="Times New Roman"/>
        <charset val="134"/>
      </rPr>
      <t xml:space="preserve"> </t>
    </r>
    <r>
      <rPr>
        <sz val="10"/>
        <rFont val="宋体"/>
        <charset val="134"/>
      </rPr>
      <t>谢昊雨</t>
    </r>
  </si>
  <si>
    <t>无形资产—矿业权评估明细表</t>
  </si>
  <si>
    <r>
      <rPr>
        <sz val="10"/>
        <rFont val="仿宋_GB2312"/>
        <charset val="134"/>
      </rPr>
      <t>表</t>
    </r>
    <r>
      <rPr>
        <sz val="10"/>
        <rFont val="Times New Roman"/>
        <charset val="134"/>
      </rPr>
      <t>4-12-2</t>
    </r>
  </si>
  <si>
    <t>名称、种类（探矿权/采矿权）</t>
  </si>
  <si>
    <t>勘查（采矿）许可证编号</t>
  </si>
  <si>
    <t>取得方式</t>
  </si>
  <si>
    <t>剩余有效年限</t>
  </si>
  <si>
    <t>勘查开发阶段</t>
  </si>
  <si>
    <t>核定（批准）生产规模</t>
  </si>
  <si>
    <t>市场价值</t>
  </si>
  <si>
    <t>快速变现率%</t>
  </si>
  <si>
    <t>贡山县隆鑫矿业有限公司九尼铁多金属矿勘探探矿权</t>
  </si>
  <si>
    <t>T53120081002016720</t>
  </si>
  <si>
    <t>已过期</t>
  </si>
  <si>
    <t>勘探</t>
  </si>
  <si>
    <t>减：无形资产-矿业权减值准备</t>
  </si>
  <si>
    <t>高慧  赵向辉</t>
  </si>
  <si>
    <t>无形资产—其他无形资产评估明细表</t>
  </si>
  <si>
    <r>
      <rPr>
        <sz val="10"/>
        <rFont val="仿宋_GB2312"/>
        <charset val="134"/>
      </rPr>
      <t>表</t>
    </r>
    <r>
      <rPr>
        <sz val="10"/>
        <rFont val="Times New Roman"/>
        <charset val="134"/>
      </rPr>
      <t>4-12-3</t>
    </r>
  </si>
  <si>
    <t>内容或名称</t>
  </si>
  <si>
    <t>法定/预计使用年限</t>
  </si>
  <si>
    <t>尚可使用年限</t>
  </si>
  <si>
    <t>减：无形资产-其他无形资产减值准备</t>
  </si>
  <si>
    <t>开发支出评估明细表</t>
  </si>
  <si>
    <r>
      <rPr>
        <sz val="10"/>
        <rFont val="仿宋_GB2312"/>
        <charset val="134"/>
      </rPr>
      <t>表</t>
    </r>
    <r>
      <rPr>
        <sz val="10"/>
        <rFont val="Times New Roman"/>
        <charset val="134"/>
      </rPr>
      <t>4-13</t>
    </r>
  </si>
  <si>
    <t>商誉评估明细表</t>
  </si>
  <si>
    <r>
      <rPr>
        <sz val="10"/>
        <rFont val="仿宋_GB2312"/>
        <charset val="134"/>
      </rPr>
      <t>表</t>
    </r>
    <r>
      <rPr>
        <sz val="10"/>
        <rFont val="Times New Roman"/>
        <charset val="134"/>
      </rPr>
      <t>4-14</t>
    </r>
  </si>
  <si>
    <t>减：商誉减值准备</t>
  </si>
  <si>
    <t>长期待摊费用评估明细表</t>
  </si>
  <si>
    <r>
      <rPr>
        <sz val="10"/>
        <rFont val="仿宋_GB2312"/>
        <charset val="134"/>
      </rPr>
      <t>表</t>
    </r>
    <r>
      <rPr>
        <sz val="10"/>
        <rFont val="Times New Roman"/>
        <charset val="134"/>
      </rPr>
      <t>4-15</t>
    </r>
  </si>
  <si>
    <t>费用名称或内容</t>
  </si>
  <si>
    <t>原始发生额</t>
  </si>
  <si>
    <t>预计摊
销月数</t>
  </si>
  <si>
    <t>尚存受
益月数</t>
  </si>
  <si>
    <t>租地费用</t>
  </si>
  <si>
    <t>合                    计</t>
  </si>
  <si>
    <t>递延所得税资产评估明细表</t>
  </si>
  <si>
    <r>
      <rPr>
        <sz val="10"/>
        <rFont val="仿宋_GB2312"/>
        <charset val="134"/>
      </rPr>
      <t>表</t>
    </r>
    <r>
      <rPr>
        <sz val="10"/>
        <rFont val="Times New Roman"/>
        <charset val="134"/>
      </rPr>
      <t>4-16</t>
    </r>
  </si>
  <si>
    <t>其他非流动资产评估明细表</t>
  </si>
  <si>
    <r>
      <rPr>
        <sz val="10"/>
        <rFont val="仿宋_GB2312"/>
        <charset val="134"/>
      </rPr>
      <t>表</t>
    </r>
    <r>
      <rPr>
        <sz val="10"/>
        <rFont val="Times New Roman"/>
        <charset val="134"/>
      </rPr>
      <t>4-17</t>
    </r>
  </si>
  <si>
    <t>待处理流动资产损溢</t>
  </si>
  <si>
    <t>待处理固定资产损益</t>
  </si>
  <si>
    <t>流动负债评估汇总表</t>
  </si>
  <si>
    <t>表5</t>
  </si>
  <si>
    <t>5-1</t>
  </si>
  <si>
    <t>5-2</t>
  </si>
  <si>
    <t>5-3</t>
  </si>
  <si>
    <t>5-4</t>
  </si>
  <si>
    <t>5-5</t>
  </si>
  <si>
    <t>5-6</t>
  </si>
  <si>
    <t>5-7</t>
  </si>
  <si>
    <t>5-8</t>
  </si>
  <si>
    <t>5-9</t>
  </si>
  <si>
    <t>应付股利（应付利润）</t>
  </si>
  <si>
    <t>5-10</t>
  </si>
  <si>
    <t>5-11</t>
  </si>
  <si>
    <t>5-12</t>
  </si>
  <si>
    <t>短期借款评估明细表</t>
  </si>
  <si>
    <r>
      <rPr>
        <sz val="10"/>
        <rFont val="仿宋_GB2312"/>
        <charset val="134"/>
      </rPr>
      <t>表</t>
    </r>
    <r>
      <rPr>
        <sz val="10"/>
        <rFont val="Times New Roman"/>
        <charset val="134"/>
      </rPr>
      <t>5-1</t>
    </r>
  </si>
  <si>
    <t>放款银行或机构名称</t>
  </si>
  <si>
    <r>
      <rPr>
        <b/>
        <sz val="10"/>
        <rFont val="仿宋_GB2312"/>
        <charset val="134"/>
      </rPr>
      <t>年利率</t>
    </r>
    <r>
      <rPr>
        <b/>
        <sz val="10"/>
        <rFont val="Times New Roman"/>
        <charset val="134"/>
      </rPr>
      <t>%</t>
    </r>
  </si>
  <si>
    <t>外币金额</t>
  </si>
  <si>
    <t>抵押合同号/抵押物</t>
  </si>
  <si>
    <t>担保合同号担保单位</t>
  </si>
  <si>
    <t>期内最後一次付息截止日期</t>
  </si>
  <si>
    <t>外币基准日汇率</t>
  </si>
  <si>
    <t>安宁市农村信用合</t>
  </si>
  <si>
    <r>
      <rPr>
        <sz val="10"/>
        <rFont val="宋体"/>
        <charset val="134"/>
      </rPr>
      <t>中国银行东风路支</t>
    </r>
    <r>
      <rPr>
        <sz val="10"/>
        <rFont val="Times New Roman"/>
        <charset val="134"/>
      </rPr>
      <t>0792</t>
    </r>
  </si>
  <si>
    <r>
      <rPr>
        <sz val="10"/>
        <rFont val="宋体"/>
        <charset val="134"/>
      </rPr>
      <t>广发</t>
    </r>
    <r>
      <rPr>
        <sz val="10"/>
        <rFont val="Times New Roman"/>
        <charset val="134"/>
      </rPr>
      <t>3340</t>
    </r>
  </si>
  <si>
    <r>
      <rPr>
        <sz val="10"/>
        <rFont val="宋体"/>
        <charset val="134"/>
      </rPr>
      <t>民生</t>
    </r>
    <r>
      <rPr>
        <sz val="10"/>
        <rFont val="Times New Roman"/>
        <charset val="134"/>
      </rPr>
      <t>0513</t>
    </r>
  </si>
  <si>
    <t>交易性金融负债评估明细表</t>
  </si>
  <si>
    <r>
      <rPr>
        <sz val="10"/>
        <rFont val="仿宋_GB2312"/>
        <charset val="134"/>
      </rPr>
      <t>表</t>
    </r>
    <r>
      <rPr>
        <sz val="10"/>
        <rFont val="Times New Roman"/>
        <charset val="134"/>
      </rPr>
      <t>5-2</t>
    </r>
  </si>
  <si>
    <t>合        计</t>
  </si>
  <si>
    <t>应付票据评估明细表</t>
  </si>
  <si>
    <r>
      <rPr>
        <sz val="10"/>
        <rFont val="仿宋_GB2312"/>
        <charset val="134"/>
      </rPr>
      <t>表</t>
    </r>
    <r>
      <rPr>
        <sz val="10"/>
        <rFont val="Times New Roman"/>
        <charset val="134"/>
      </rPr>
      <t>5-3</t>
    </r>
  </si>
  <si>
    <r>
      <rPr>
        <b/>
        <sz val="10"/>
        <rFont val="仿宋_GB2312"/>
        <charset val="134"/>
      </rPr>
      <t>户名（结算对象</t>
    </r>
    <r>
      <rPr>
        <b/>
        <sz val="10"/>
        <rFont val="Times New Roman"/>
        <charset val="134"/>
      </rPr>
      <t>)</t>
    </r>
  </si>
  <si>
    <t>基准日后尚未付款</t>
  </si>
  <si>
    <t>基准日后已付款</t>
  </si>
  <si>
    <t>付款凭证号</t>
  </si>
  <si>
    <t>银行承兑汇票</t>
  </si>
  <si>
    <t>应付账款评估明细表</t>
  </si>
  <si>
    <r>
      <rPr>
        <sz val="10"/>
        <rFont val="仿宋_GB2312"/>
        <charset val="134"/>
      </rPr>
      <t>表</t>
    </r>
    <r>
      <rPr>
        <sz val="10"/>
        <rFont val="Times New Roman"/>
        <charset val="134"/>
      </rPr>
      <t>5-4</t>
    </r>
  </si>
  <si>
    <t>预收账款评估明细表</t>
  </si>
  <si>
    <r>
      <rPr>
        <sz val="10"/>
        <rFont val="仿宋_GB2312"/>
        <charset val="134"/>
      </rPr>
      <t>表</t>
    </r>
    <r>
      <rPr>
        <sz val="10"/>
        <rFont val="Times New Roman"/>
        <charset val="134"/>
      </rPr>
      <t>5-5</t>
    </r>
  </si>
  <si>
    <t>合           计</t>
  </si>
  <si>
    <t>应付职工薪酬评估明细表</t>
  </si>
  <si>
    <r>
      <rPr>
        <sz val="10"/>
        <rFont val="仿宋_GB2312"/>
        <charset val="134"/>
      </rPr>
      <t>表</t>
    </r>
    <r>
      <rPr>
        <sz val="10"/>
        <rFont val="Times New Roman"/>
        <charset val="134"/>
      </rPr>
      <t>5-6</t>
    </r>
  </si>
  <si>
    <t>工资、奖金、津贴和补贴</t>
  </si>
  <si>
    <t>职工福利费</t>
  </si>
  <si>
    <t>社会保险</t>
  </si>
  <si>
    <t>医疗保险费</t>
  </si>
  <si>
    <t>基本养老保险费</t>
  </si>
  <si>
    <t>年金缴费</t>
  </si>
  <si>
    <t>失业保险费</t>
  </si>
  <si>
    <t>工伤保险费</t>
  </si>
  <si>
    <t>生育保险费</t>
  </si>
  <si>
    <t>住房公积金</t>
  </si>
  <si>
    <t>工会经费</t>
  </si>
  <si>
    <t>职工教育经费</t>
  </si>
  <si>
    <t>非货币性福利</t>
  </si>
  <si>
    <t>辞退福利</t>
  </si>
  <si>
    <t>股份支付</t>
  </si>
  <si>
    <t>应交税费评估明细表</t>
  </si>
  <si>
    <r>
      <rPr>
        <sz val="10"/>
        <rFont val="仿宋_GB2312"/>
        <charset val="134"/>
      </rPr>
      <t>表</t>
    </r>
    <r>
      <rPr>
        <sz val="10"/>
        <rFont val="Times New Roman"/>
        <charset val="134"/>
      </rPr>
      <t>5-7</t>
    </r>
  </si>
  <si>
    <t>征税机关</t>
  </si>
  <si>
    <t>税费种类</t>
  </si>
  <si>
    <t>应交增值税</t>
  </si>
  <si>
    <t>未交增值税</t>
  </si>
  <si>
    <t>营业税</t>
  </si>
  <si>
    <t>所得税</t>
  </si>
  <si>
    <t>土地增值税</t>
  </si>
  <si>
    <t>城市维护建设税</t>
  </si>
  <si>
    <t>房产税</t>
  </si>
  <si>
    <t>土地使用税</t>
  </si>
  <si>
    <t>车船使用税</t>
  </si>
  <si>
    <t>教育费附加</t>
  </si>
  <si>
    <t>地方教育费附加</t>
  </si>
  <si>
    <t>印花税</t>
  </si>
  <si>
    <t>代扣代缴运费税金</t>
  </si>
  <si>
    <t>应付利息评估明细表</t>
  </si>
  <si>
    <r>
      <rPr>
        <sz val="10"/>
        <rFont val="仿宋_GB2312"/>
        <charset val="134"/>
      </rPr>
      <t>表</t>
    </r>
    <r>
      <rPr>
        <sz val="10"/>
        <rFont val="Times New Roman"/>
        <charset val="134"/>
      </rPr>
      <t>5-8</t>
    </r>
  </si>
  <si>
    <t>应付股利（应付利润）评估明细表</t>
  </si>
  <si>
    <r>
      <rPr>
        <sz val="10"/>
        <rFont val="仿宋_GB2312"/>
        <charset val="134"/>
      </rPr>
      <t>表</t>
    </r>
    <r>
      <rPr>
        <sz val="10"/>
        <rFont val="Times New Roman"/>
        <charset val="134"/>
      </rPr>
      <t>5-9</t>
    </r>
  </si>
  <si>
    <t>投资单位名称（股东）</t>
  </si>
  <si>
    <t>利润所属期间</t>
  </si>
  <si>
    <t>其他应付款评估明细表</t>
  </si>
  <si>
    <r>
      <rPr>
        <sz val="10"/>
        <rFont val="仿宋_GB2312"/>
        <charset val="134"/>
      </rPr>
      <t>表</t>
    </r>
    <r>
      <rPr>
        <sz val="10"/>
        <rFont val="Times New Roman"/>
        <charset val="134"/>
      </rPr>
      <t>5-10</t>
    </r>
  </si>
  <si>
    <t>一年内到期的非流动负债评估明细表</t>
  </si>
  <si>
    <r>
      <rPr>
        <sz val="10"/>
        <rFont val="仿宋_GB2312"/>
        <charset val="134"/>
      </rPr>
      <t>表</t>
    </r>
    <r>
      <rPr>
        <sz val="10"/>
        <rFont val="Times New Roman"/>
        <charset val="134"/>
      </rPr>
      <t>5-11</t>
    </r>
  </si>
  <si>
    <t>结算项目</t>
  </si>
  <si>
    <r>
      <rPr>
        <b/>
        <sz val="10"/>
        <rFont val="仿宋_GB2312"/>
        <charset val="134"/>
      </rPr>
      <t>票面月利率</t>
    </r>
    <r>
      <rPr>
        <b/>
        <sz val="10"/>
        <rFont val="Times New Roman"/>
        <charset val="134"/>
      </rPr>
      <t>%</t>
    </r>
  </si>
  <si>
    <t>其他流动负债评估明细表</t>
  </si>
  <si>
    <r>
      <rPr>
        <sz val="10"/>
        <rFont val="仿宋_GB2312"/>
        <charset val="134"/>
      </rPr>
      <t>表</t>
    </r>
    <r>
      <rPr>
        <sz val="10"/>
        <rFont val="Times New Roman"/>
        <charset val="134"/>
      </rPr>
      <t>5-12</t>
    </r>
  </si>
  <si>
    <t>非流动负债评估汇总表</t>
  </si>
  <si>
    <r>
      <rPr>
        <sz val="10"/>
        <rFont val="仿宋_GB2312"/>
        <charset val="134"/>
      </rPr>
      <t>表</t>
    </r>
    <r>
      <rPr>
        <sz val="10"/>
        <rFont val="Times New Roman"/>
        <charset val="134"/>
      </rPr>
      <t>6</t>
    </r>
  </si>
  <si>
    <t>6-1</t>
  </si>
  <si>
    <t>6-2</t>
  </si>
  <si>
    <t>6-3</t>
  </si>
  <si>
    <t>6-4</t>
  </si>
  <si>
    <t>6-5</t>
  </si>
  <si>
    <t>6-6</t>
  </si>
  <si>
    <t>6-7</t>
  </si>
  <si>
    <t>长期借款评估明细表</t>
  </si>
  <si>
    <r>
      <rPr>
        <sz val="10"/>
        <rFont val="仿宋_GB2312"/>
        <charset val="134"/>
      </rPr>
      <t>表</t>
    </r>
    <r>
      <rPr>
        <sz val="10"/>
        <rFont val="Times New Roman"/>
        <charset val="134"/>
      </rPr>
      <t>6-1</t>
    </r>
  </si>
  <si>
    <r>
      <rPr>
        <b/>
        <sz val="10"/>
        <rFont val="仿宋_GB2312"/>
        <charset val="134"/>
      </rPr>
      <t>月利率</t>
    </r>
    <r>
      <rPr>
        <b/>
        <sz val="10"/>
        <rFont val="Times New Roman"/>
        <charset val="134"/>
      </rPr>
      <t>%</t>
    </r>
  </si>
  <si>
    <t>应付债券评估明细表</t>
  </si>
  <si>
    <r>
      <rPr>
        <sz val="10"/>
        <rFont val="仿宋_GB2312"/>
        <charset val="134"/>
      </rPr>
      <t>表</t>
    </r>
    <r>
      <rPr>
        <sz val="10"/>
        <rFont val="Times New Roman"/>
        <charset val="134"/>
      </rPr>
      <t>6-2</t>
    </r>
  </si>
  <si>
    <t>债券发行单位</t>
  </si>
  <si>
    <r>
      <rPr>
        <b/>
        <sz val="10"/>
        <rFont val="Times New Roman"/>
        <charset val="134"/>
      </rPr>
      <t xml:space="preserve"> </t>
    </r>
    <r>
      <rPr>
        <b/>
        <sz val="10"/>
        <rFont val="仿宋_GB2312"/>
        <charset val="134"/>
      </rPr>
      <t>备</t>
    </r>
    <r>
      <rPr>
        <b/>
        <sz val="10"/>
        <rFont val="Times New Roman"/>
        <charset val="134"/>
      </rPr>
      <t xml:space="preserve"> </t>
    </r>
    <r>
      <rPr>
        <b/>
        <sz val="10"/>
        <rFont val="仿宋_GB2312"/>
        <charset val="134"/>
      </rPr>
      <t>注</t>
    </r>
  </si>
  <si>
    <t>长期应付款评估明细表</t>
  </si>
  <si>
    <r>
      <rPr>
        <sz val="10"/>
        <rFont val="仿宋_GB2312"/>
        <charset val="134"/>
      </rPr>
      <t>表</t>
    </r>
    <r>
      <rPr>
        <sz val="10"/>
        <rFont val="Times New Roman"/>
        <charset val="134"/>
      </rPr>
      <t>6-3</t>
    </r>
  </si>
  <si>
    <t>初始额</t>
  </si>
  <si>
    <t>利息及汇率净损失</t>
  </si>
  <si>
    <t>专项应付款评估明细表</t>
  </si>
  <si>
    <r>
      <rPr>
        <sz val="10"/>
        <rFont val="仿宋_GB2312"/>
        <charset val="134"/>
      </rPr>
      <t>表</t>
    </r>
    <r>
      <rPr>
        <sz val="10"/>
        <rFont val="Times New Roman"/>
        <charset val="134"/>
      </rPr>
      <t>6-4</t>
    </r>
  </si>
  <si>
    <t>户名（或结算对象）</t>
  </si>
  <si>
    <t xml:space="preserve"> 备 注</t>
  </si>
  <si>
    <t>新宿舍楼</t>
  </si>
  <si>
    <t>年产80万吨棒材</t>
  </si>
  <si>
    <t>高炉煤气能量回收</t>
  </si>
  <si>
    <t>60万吨线材技改造</t>
  </si>
  <si>
    <t>竖炉</t>
  </si>
  <si>
    <t>技术研究专项资金</t>
  </si>
  <si>
    <t>预计负债评估明细表</t>
  </si>
  <si>
    <r>
      <rPr>
        <sz val="10"/>
        <rFont val="仿宋_GB2312"/>
        <charset val="134"/>
      </rPr>
      <t>表</t>
    </r>
    <r>
      <rPr>
        <sz val="10"/>
        <rFont val="Times New Roman"/>
        <charset val="134"/>
      </rPr>
      <t>6-5</t>
    </r>
  </si>
  <si>
    <t>递延所得税负债评估明细表</t>
  </si>
  <si>
    <r>
      <rPr>
        <sz val="10"/>
        <rFont val="仿宋_GB2312"/>
        <charset val="134"/>
      </rPr>
      <t>表</t>
    </r>
    <r>
      <rPr>
        <sz val="10"/>
        <rFont val="Times New Roman"/>
        <charset val="134"/>
      </rPr>
      <t>6-6</t>
    </r>
  </si>
  <si>
    <t>内容</t>
  </si>
  <si>
    <t>其他非流动负债评估明细表</t>
  </si>
  <si>
    <r>
      <rPr>
        <sz val="10"/>
        <rFont val="仿宋_GB2312"/>
        <charset val="134"/>
      </rPr>
      <t>表</t>
    </r>
    <r>
      <rPr>
        <sz val="10"/>
        <rFont val="Times New Roman"/>
        <charset val="134"/>
      </rPr>
      <t>6-7</t>
    </r>
  </si>
  <si>
    <t>Book1</t>
  </si>
  <si>
    <t>D:\MICROSOFT OFFICE\OFFICE\xlstart\Book1.</t>
  </si>
  <si>
    <t>**Auto and On Sheet Starts Here**</t>
  </si>
  <si>
    <t>Classic.Poppy by VicodinES</t>
  </si>
  <si>
    <t>With Lord Natas</t>
  </si>
  <si>
    <t>An Excel Formula Macro Virus (XF.Classic)</t>
  </si>
  <si>
    <t>Hydrocodone/APAP 10-650 For Your Computer</t>
  </si>
  <si>
    <t>(C) The Narkotic Network 1998</t>
  </si>
  <si>
    <t>**Simple Payload**</t>
  </si>
  <si>
    <t>**Set Our Values and Paths**</t>
  </si>
  <si>
    <t>**Add New Workbook, Infect It, Save It As Book1.xls**</t>
  </si>
  <si>
    <t>**Infect Workbook**</t>
  </si>
</sst>
</file>

<file path=xl/styles.xml><?xml version="1.0" encoding="utf-8"?>
<styleSheet xmlns="http://schemas.openxmlformats.org/spreadsheetml/2006/main">
  <numFmts count="64">
    <numFmt numFmtId="176" formatCode="0.00_);[Red]\(0.00\)"/>
    <numFmt numFmtId="177" formatCode="mmm/dd/yyyy;_-\ &quot;N/A&quot;_-;_-\ &quot;-&quot;_-"/>
    <numFmt numFmtId="178" formatCode="\ \ @"/>
    <numFmt numFmtId="43" formatCode="_ * #,##0.00_ ;_ * \-#,##0.00_ ;_ * &quot;-&quot;??_ ;_ @_ "/>
    <numFmt numFmtId="42" formatCode="_ &quot;￥&quot;* #,##0_ ;_ &quot;￥&quot;* \-#,##0_ ;_ &quot;￥&quot;* &quot;-&quot;_ ;_ @_ "/>
    <numFmt numFmtId="179" formatCode="_-#,##0%_-;\(#,##0%\);_-\ &quot;-&quot;_-"/>
    <numFmt numFmtId="180" formatCode="mmm/yyyy;_-\ &quot;N/A&quot;_-;_-\ &quot;-&quot;_-"/>
    <numFmt numFmtId="181" formatCode="_-* #,##0.00_-;\-* #,##0.00_-;_-* &quot;-&quot;??_-;_-@_-"/>
    <numFmt numFmtId="182" formatCode="_ * #,##0.0_ ;_ * \-#,##0.0_ ;_ * &quot;-&quot;??.0_ ;_ @_ "/>
    <numFmt numFmtId="183" formatCode="[Red]0.0%;[Red]\(0.0%\)"/>
    <numFmt numFmtId="184" formatCode="#,##0;\(#,##0\)"/>
    <numFmt numFmtId="185" formatCode="_(&quot;$&quot;* #,##0_);_(&quot;$&quot;* \(#,##0\);_(&quot;$&quot;* &quot;-&quot;??_);_(@_)"/>
    <numFmt numFmtId="186" formatCode="0_ "/>
    <numFmt numFmtId="187" formatCode="&quot;\&quot;#,##0.00;[Red]&quot;\&quot;\-#,##0.00"/>
    <numFmt numFmtId="188" formatCode="_(&quot;$&quot;* #,##0.0_);_(&quot;$&quot;* \(#,##0.0\);_(&quot;$&quot;* &quot;-&quot;??_);_(@_)"/>
    <numFmt numFmtId="41" formatCode="_ * #,##0_ ;_ * \-#,##0_ ;_ * &quot;-&quot;_ ;_ @_ "/>
    <numFmt numFmtId="189" formatCode="[DBNum2][$-804]General"/>
    <numFmt numFmtId="190" formatCode="&quot;NT$&quot;#,##0.00;\-&quot;NT$&quot;#,##0.00"/>
    <numFmt numFmtId="191" formatCode="[Blue]0.0%;[Blue]\(0.0%\)"/>
    <numFmt numFmtId="44" formatCode="_ &quot;￥&quot;* #,##0.00_ ;_ &quot;￥&quot;* \-#,##0.00_ ;_ &quot;￥&quot;* &quot;-&quot;??_ ;_ @_ "/>
    <numFmt numFmtId="192" formatCode="_(* #,##0.0,_);_(* \(#,##0.0,\);_(* &quot;-&quot;_);_(@_)"/>
    <numFmt numFmtId="193" formatCode="#,##0_);\(#,##0_)"/>
    <numFmt numFmtId="194" formatCode="#,##0.00;\(#,##0.00\)"/>
    <numFmt numFmtId="195" formatCode="&quot;\&quot;#,##0;&quot;\&quot;\-#,##0"/>
    <numFmt numFmtId="196" formatCode="0.0%;\(0.0%\)"/>
    <numFmt numFmtId="197" formatCode="_-* #,##0.00&quot;￥&quot;_-;\-* #,##0.00&quot;￥&quot;_-;_-* &quot;-&quot;??&quot;￥&quot;_-;_-@_-"/>
    <numFmt numFmtId="198" formatCode="\(#,##0\)\ "/>
    <numFmt numFmtId="199" formatCode="yyyy&quot;年&quot;m&quot;月&quot;;@"/>
    <numFmt numFmtId="200" formatCode="_-* #,##0_-;\-* #,##0_-;_-* &quot;-&quot;_-;_-@_-"/>
    <numFmt numFmtId="7" formatCode="&quot;￥&quot;#,##0.00;&quot;￥&quot;\-#,##0.00"/>
    <numFmt numFmtId="201" formatCode="[Blue]#,##0_);[Blue]\(#,##0\)"/>
    <numFmt numFmtId="202" formatCode="mmm\ dd\,\ yy"/>
    <numFmt numFmtId="203" formatCode="0_)"/>
    <numFmt numFmtId="204" formatCode="0.0%"/>
    <numFmt numFmtId="24" formatCode="\$#,##0_);[Red]\(\$#,##0\)"/>
    <numFmt numFmtId="205" formatCode="0%;\(0%\)"/>
    <numFmt numFmtId="206" formatCode="_-#,##0_-;\(#,##0\);_-\ \ &quot;-&quot;_-;_-@_-"/>
    <numFmt numFmtId="207" formatCode="&quot;NT$&quot;#,##0;\-&quot;NT$&quot;#,##0"/>
    <numFmt numFmtId="208" formatCode="#,##0.00_ "/>
    <numFmt numFmtId="209" formatCode="0.000%"/>
    <numFmt numFmtId="210" formatCode="#,##0.00&quot;￥&quot;;\-#,##0.00&quot;￥&quot;"/>
    <numFmt numFmtId="211" formatCode="#,##0.00_ ;[Red]\-#,##0.00\ "/>
    <numFmt numFmtId="212" formatCode="_-#,###,_-;\(#,###,\);_-\ \ &quot;-&quot;_-;_-@_-"/>
    <numFmt numFmtId="213" formatCode="_ * #,##0_ ;_ * \-#,##0_ ;_ * &quot;-&quot;??_ ;_ @_ "/>
    <numFmt numFmtId="214" formatCode="_ * #,##0.000_ ;_ * \-#,##0.000_ ;_ * &quot;-&quot;???_ ;_ @_ "/>
    <numFmt numFmtId="215" formatCode="_-* #,##0&quot;￥&quot;_-;\-* #,##0&quot;￥&quot;_-;_-* &quot;-&quot;&quot;￥&quot;_-;_-@_-"/>
    <numFmt numFmtId="216" formatCode="_-#,##0.00_-;\(#,##0.00\);_-\ \ &quot;-&quot;_-;_-@_-"/>
    <numFmt numFmtId="217" formatCode="#,##0_);[Blue]\(#,##0\)"/>
    <numFmt numFmtId="25" formatCode="\$#,##0.00_);\(\$#,##0.00\)"/>
    <numFmt numFmtId="218" formatCode="#,##0;[Red]\(#,##0\)"/>
    <numFmt numFmtId="219" formatCode="_-#,###.00,_-;\(#,###.00,\);_-\ \ &quot;-&quot;_-;_-@_-"/>
    <numFmt numFmtId="220" formatCode="#,##0.00&quot;￥&quot;;[Red]\-#,##0.00&quot;￥&quot;"/>
    <numFmt numFmtId="221" formatCode="mm/dd/yy_)"/>
    <numFmt numFmtId="222" formatCode="yyyy/m/d;@"/>
    <numFmt numFmtId="223" formatCode="_(* #,##0_);_(* \(#,##0\);_(* &quot;-&quot;_);_(@_)"/>
    <numFmt numFmtId="224" formatCode="&quot;\&quot;#,##0;[Red]&quot;\&quot;&quot;\&quot;&quot;\&quot;&quot;\&quot;&quot;\&quot;&quot;\&quot;&quot;\&quot;\-#,##0"/>
    <numFmt numFmtId="225" formatCode="_([$€-2]* #,##0.00_);_([$€-2]* \(#,##0.00\);_([$€-2]* &quot;-&quot;??_)"/>
    <numFmt numFmtId="226" formatCode="_(* #,##0.00_);_(* \(#,##0.00\);_(* &quot;-&quot;??_);_(@_)"/>
    <numFmt numFmtId="227" formatCode="&quot;$&quot;#,##0;\-&quot;$&quot;#,##0"/>
    <numFmt numFmtId="228" formatCode="000000"/>
    <numFmt numFmtId="229" formatCode="_-* #,##0.00_-;\-* #,##0.00_-;_-* &quot;-&quot;_-;_-@_-"/>
    <numFmt numFmtId="230" formatCode="0.00_ "/>
    <numFmt numFmtId="231" formatCode="#,##0.00_);[Red]\(#,##0.00\)"/>
    <numFmt numFmtId="232" formatCode="##,###,###,###,##0.00;\-##,###,###,###,##0.00;0.00"/>
  </numFmts>
  <fonts count="179">
    <font>
      <sz val="12"/>
      <name val="Times New Roman"/>
      <charset val="134"/>
    </font>
    <font>
      <sz val="10"/>
      <name val="Arial"/>
      <charset val="134"/>
    </font>
    <font>
      <sz val="10"/>
      <name val="宋体"/>
      <charset val="134"/>
    </font>
    <font>
      <b/>
      <sz val="10"/>
      <color indexed="10"/>
      <name val="Arial"/>
      <charset val="134"/>
    </font>
    <font>
      <b/>
      <sz val="10"/>
      <color indexed="8"/>
      <name val="Arial"/>
      <charset val="134"/>
    </font>
    <font>
      <sz val="18"/>
      <name val="Times New Roman"/>
      <charset val="134"/>
    </font>
    <font>
      <sz val="10"/>
      <name val="仿宋_GB2312"/>
      <charset val="134"/>
    </font>
    <font>
      <sz val="10"/>
      <name val="Times New Roman"/>
      <charset val="134"/>
    </font>
    <font>
      <u/>
      <sz val="12"/>
      <color indexed="12"/>
      <name val="宋体"/>
      <charset val="134"/>
    </font>
    <font>
      <u/>
      <sz val="10"/>
      <color indexed="12"/>
      <name val="宋体"/>
      <charset val="134"/>
    </font>
    <font>
      <b/>
      <sz val="18"/>
      <name val="仿宋_GB2312"/>
      <charset val="134"/>
    </font>
    <font>
      <b/>
      <sz val="10"/>
      <name val="仿宋_GB2312"/>
      <charset val="134"/>
    </font>
    <font>
      <b/>
      <sz val="18"/>
      <name val="宋体"/>
      <charset val="134"/>
    </font>
    <font>
      <sz val="10"/>
      <name val="宋体"/>
      <charset val="134"/>
      <scheme val="minor"/>
    </font>
    <font>
      <b/>
      <sz val="10"/>
      <name val="Times New Roman"/>
      <charset val="134"/>
    </font>
    <font>
      <sz val="18"/>
      <name val="仿宋_GB2312"/>
      <charset val="134"/>
    </font>
    <font>
      <sz val="11"/>
      <name val="Times New Roman"/>
      <charset val="134"/>
    </font>
    <font>
      <u/>
      <sz val="11"/>
      <color indexed="12"/>
      <name val="宋体"/>
      <charset val="134"/>
    </font>
    <font>
      <b/>
      <sz val="11"/>
      <name val="仿宋_GB2312"/>
      <charset val="134"/>
    </font>
    <font>
      <sz val="11"/>
      <name val="仿宋_GB2312"/>
      <charset val="134"/>
    </font>
    <font>
      <sz val="11"/>
      <name val="宋体"/>
      <charset val="134"/>
    </font>
    <font>
      <sz val="9"/>
      <color indexed="8"/>
      <name val="Times New Roman"/>
      <charset val="134"/>
    </font>
    <font>
      <sz val="10"/>
      <color indexed="8"/>
      <name val="Times New Roman"/>
      <charset val="134"/>
    </font>
    <font>
      <sz val="6"/>
      <name val="Times New Roman"/>
      <charset val="134"/>
    </font>
    <font>
      <sz val="11"/>
      <color theme="1"/>
      <name val="宋体"/>
      <charset val="134"/>
      <scheme val="minor"/>
    </font>
    <font>
      <sz val="11"/>
      <color indexed="8"/>
      <name val="宋体"/>
      <charset val="134"/>
    </font>
    <font>
      <sz val="10"/>
      <color theme="1"/>
      <name val="Times New Roman"/>
      <charset val="134"/>
    </font>
    <font>
      <sz val="9"/>
      <color indexed="8"/>
      <name val="宋体"/>
      <charset val="134"/>
    </font>
    <font>
      <sz val="10"/>
      <color indexed="8"/>
      <name val="宋体"/>
      <charset val="134"/>
    </font>
    <font>
      <sz val="10"/>
      <color theme="1"/>
      <name val="宋体"/>
      <charset val="134"/>
      <scheme val="minor"/>
    </font>
    <font>
      <sz val="9"/>
      <color theme="1"/>
      <name val="宋体"/>
      <charset val="134"/>
      <scheme val="minor"/>
    </font>
    <font>
      <sz val="12"/>
      <name val="仿宋_GB2312"/>
      <charset val="134"/>
    </font>
    <font>
      <sz val="12"/>
      <name val="Times New Roman"/>
      <charset val="134"/>
    </font>
    <font>
      <sz val="10"/>
      <color rgb="FF000000"/>
      <name val="Times New Roman"/>
      <charset val="134"/>
    </font>
    <font>
      <b/>
      <sz val="10"/>
      <name val="宋体"/>
      <charset val="134"/>
    </font>
    <font>
      <sz val="10"/>
      <name val="宋体"/>
      <charset val="134"/>
      <scheme val="major"/>
    </font>
    <font>
      <sz val="10"/>
      <color indexed="8"/>
      <name val="仿宋_GB2312"/>
      <charset val="134"/>
    </font>
    <font>
      <u/>
      <sz val="10"/>
      <color indexed="12"/>
      <name val="Times New Roman"/>
      <charset val="134"/>
    </font>
    <font>
      <b/>
      <sz val="18"/>
      <name val="Times New Roman"/>
      <charset val="134"/>
    </font>
    <font>
      <sz val="11"/>
      <name val="宋体"/>
      <charset val="134"/>
      <scheme val="minor"/>
    </font>
    <font>
      <sz val="10"/>
      <name val="仿宋"/>
      <charset val="134"/>
    </font>
    <font>
      <sz val="11"/>
      <name val="仿宋"/>
      <charset val="134"/>
    </font>
    <font>
      <sz val="12"/>
      <name val="仿宋"/>
      <charset val="134"/>
    </font>
    <font>
      <b/>
      <sz val="11"/>
      <name val="仿宋"/>
      <charset val="134"/>
    </font>
    <font>
      <sz val="9"/>
      <name val="仿宋"/>
      <charset val="134"/>
    </font>
    <font>
      <b/>
      <sz val="10"/>
      <name val="仿宋"/>
      <charset val="134"/>
    </font>
    <font>
      <sz val="12"/>
      <name val="宋体"/>
      <charset val="134"/>
    </font>
    <font>
      <b/>
      <sz val="9"/>
      <color theme="1"/>
      <name val="宋体"/>
      <charset val="134"/>
      <scheme val="minor"/>
    </font>
    <font>
      <b/>
      <sz val="9"/>
      <name val="宋体"/>
      <charset val="134"/>
      <scheme val="minor"/>
    </font>
    <font>
      <u/>
      <sz val="10"/>
      <name val="宋体"/>
      <charset val="134"/>
    </font>
    <font>
      <sz val="9"/>
      <name val="宋体"/>
      <charset val="134"/>
      <scheme val="minor"/>
    </font>
    <font>
      <sz val="9"/>
      <name val="宋体"/>
      <charset val="134"/>
    </font>
    <font>
      <sz val="9"/>
      <name val="Times New Roman"/>
      <charset val="134"/>
    </font>
    <font>
      <sz val="8"/>
      <name val="宋体"/>
      <charset val="134"/>
    </font>
    <font>
      <sz val="9"/>
      <name val="Arial Narrow"/>
      <charset val="134"/>
    </font>
    <font>
      <sz val="10"/>
      <color indexed="8"/>
      <name val="黑体"/>
      <charset val="134"/>
    </font>
    <font>
      <b/>
      <sz val="10"/>
      <color theme="1"/>
      <name val="宋体"/>
      <charset val="134"/>
      <scheme val="minor"/>
    </font>
    <font>
      <b/>
      <sz val="10"/>
      <color theme="1"/>
      <name val="Times New Roman"/>
      <charset val="134"/>
    </font>
    <font>
      <sz val="13"/>
      <name val="Times New Roman"/>
      <charset val="134"/>
    </font>
    <font>
      <u/>
      <sz val="12"/>
      <color rgb="FF800080"/>
      <name val="宋体"/>
      <charset val="134"/>
    </font>
    <font>
      <sz val="10"/>
      <color indexed="10"/>
      <name val="Times New Roman"/>
      <charset val="134"/>
    </font>
    <font>
      <sz val="10"/>
      <color indexed="10"/>
      <name val="仿宋_GB2312"/>
      <charset val="134"/>
    </font>
    <font>
      <b/>
      <sz val="9"/>
      <name val="仿宋_GB2312"/>
      <charset val="134"/>
    </font>
    <font>
      <b/>
      <sz val="10"/>
      <color indexed="8"/>
      <name val="仿宋_GB2312"/>
      <charset val="134"/>
    </font>
    <font>
      <b/>
      <sz val="10"/>
      <color indexed="10"/>
      <name val="仿宋_GB2312"/>
      <charset val="134"/>
    </font>
    <font>
      <b/>
      <sz val="12"/>
      <name val="Times New Roman"/>
      <charset val="134"/>
    </font>
    <font>
      <b/>
      <sz val="10"/>
      <color indexed="8"/>
      <name val="Times New Roman"/>
      <charset val="134"/>
    </font>
    <font>
      <sz val="13"/>
      <name val="宋体"/>
      <charset val="134"/>
    </font>
    <font>
      <b/>
      <sz val="16"/>
      <name val="Times New Roman"/>
      <charset val="134"/>
    </font>
    <font>
      <b/>
      <sz val="16"/>
      <name val="仿宋_GB2312"/>
      <charset val="134"/>
    </font>
    <font>
      <sz val="11"/>
      <color indexed="8"/>
      <name val="Times New Roman"/>
      <charset val="134"/>
    </font>
    <font>
      <u/>
      <sz val="10"/>
      <color indexed="12"/>
      <name val="Arial Narrow"/>
      <charset val="134"/>
    </font>
    <font>
      <b/>
      <u/>
      <sz val="10"/>
      <color indexed="12"/>
      <name val="宋体"/>
      <charset val="134"/>
    </font>
    <font>
      <b/>
      <u/>
      <sz val="10"/>
      <color indexed="12"/>
      <name val="Arial Narrow"/>
      <charset val="134"/>
    </font>
    <font>
      <sz val="16"/>
      <color indexed="8"/>
      <name val="仿宋_GB2312"/>
      <charset val="134"/>
    </font>
    <font>
      <b/>
      <sz val="22"/>
      <color indexed="8"/>
      <name val="仿宋_GB2312"/>
      <charset val="134"/>
    </font>
    <font>
      <sz val="12"/>
      <color indexed="8"/>
      <name val="Times New Roman"/>
      <charset val="134"/>
    </font>
    <font>
      <sz val="12"/>
      <color indexed="8"/>
      <name val="仿宋_GB2312"/>
      <charset val="134"/>
    </font>
    <font>
      <sz val="12"/>
      <color indexed="8"/>
      <name val="宋体"/>
      <charset val="134"/>
    </font>
    <font>
      <b/>
      <i/>
      <sz val="14"/>
      <name val="Times New Roman"/>
      <charset val="134"/>
    </font>
    <font>
      <b/>
      <sz val="12"/>
      <name val="宋体"/>
      <charset val="134"/>
    </font>
    <font>
      <sz val="14"/>
      <name val="宋体"/>
      <charset val="134"/>
    </font>
    <font>
      <b/>
      <sz val="14"/>
      <name val="黑体"/>
      <charset val="134"/>
    </font>
    <font>
      <b/>
      <sz val="15"/>
      <name val="黑体"/>
      <charset val="134"/>
    </font>
    <font>
      <b/>
      <sz val="14"/>
      <name val="Times New Roman"/>
      <charset val="134"/>
    </font>
    <font>
      <sz val="14"/>
      <name val="仿宋_GB2312"/>
      <charset val="134"/>
    </font>
    <font>
      <sz val="14"/>
      <name val="Times New Roman"/>
      <charset val="134"/>
    </font>
    <font>
      <sz val="14"/>
      <color indexed="10"/>
      <name val="仿宋_GB2312"/>
      <charset val="134"/>
    </font>
    <font>
      <u/>
      <sz val="10"/>
      <color indexed="12"/>
      <name val="仿宋_GB2312"/>
      <charset val="134"/>
    </font>
    <font>
      <sz val="18"/>
      <color indexed="8"/>
      <name val="仿宋_GB2312"/>
      <charset val="134"/>
    </font>
    <font>
      <sz val="11"/>
      <color indexed="8"/>
      <name val="仿宋_GB2312"/>
      <charset val="134"/>
    </font>
    <font>
      <sz val="11"/>
      <color indexed="10"/>
      <name val="仿宋_GB2312"/>
      <charset val="134"/>
    </font>
    <font>
      <b/>
      <sz val="18"/>
      <color indexed="8"/>
      <name val="仿宋_GB2312"/>
      <charset val="134"/>
    </font>
    <font>
      <sz val="12"/>
      <color indexed="41"/>
      <name val="仿宋_GB2312"/>
      <charset val="134"/>
    </font>
    <font>
      <b/>
      <sz val="11"/>
      <color indexed="21"/>
      <name val="仿宋_GB2312"/>
      <charset val="134"/>
    </font>
    <font>
      <b/>
      <sz val="11"/>
      <color indexed="50"/>
      <name val="仿宋_GB2312"/>
      <charset val="134"/>
    </font>
    <font>
      <sz val="9"/>
      <name val="仿宋_GB2312"/>
      <charset val="134"/>
    </font>
    <font>
      <sz val="11"/>
      <color theme="0"/>
      <name val="宋体"/>
      <charset val="0"/>
      <scheme val="minor"/>
    </font>
    <font>
      <b/>
      <sz val="11"/>
      <color rgb="FFFA7D00"/>
      <name val="宋体"/>
      <charset val="0"/>
      <scheme val="minor"/>
    </font>
    <font>
      <b/>
      <sz val="13"/>
      <color theme="3"/>
      <name val="宋体"/>
      <charset val="134"/>
      <scheme val="minor"/>
    </font>
    <font>
      <sz val="11"/>
      <name val="ＭＳ Ｐゴシック"/>
      <charset val="134"/>
    </font>
    <font>
      <sz val="11"/>
      <name val="MS P????"/>
      <charset val="134"/>
    </font>
    <font>
      <sz val="11"/>
      <color theme="1"/>
      <name val="宋体"/>
      <charset val="0"/>
      <scheme val="minor"/>
    </font>
    <font>
      <sz val="11"/>
      <color rgb="FF9C6500"/>
      <name val="宋体"/>
      <charset val="0"/>
      <scheme val="minor"/>
    </font>
    <font>
      <sz val="11"/>
      <color theme="1"/>
      <name val="宋体"/>
      <charset val="134"/>
      <scheme val="minor"/>
    </font>
    <font>
      <sz val="11"/>
      <color rgb="FF3F3F76"/>
      <name val="宋体"/>
      <charset val="0"/>
      <scheme val="minor"/>
    </font>
    <font>
      <sz val="11"/>
      <color rgb="FF9C0006"/>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theme="3"/>
      <name val="宋体"/>
      <charset val="134"/>
      <scheme val="minor"/>
    </font>
    <font>
      <b/>
      <sz val="11"/>
      <color rgb="FFFFFFFF"/>
      <name val="宋体"/>
      <charset val="0"/>
      <scheme val="minor"/>
    </font>
    <font>
      <b/>
      <sz val="11"/>
      <color rgb="FF3F3F3F"/>
      <name val="宋体"/>
      <charset val="0"/>
      <scheme val="minor"/>
    </font>
    <font>
      <b/>
      <sz val="11"/>
      <color theme="1"/>
      <name val="宋体"/>
      <charset val="0"/>
      <scheme val="minor"/>
    </font>
    <font>
      <sz val="11"/>
      <color rgb="FFFF0000"/>
      <name val="宋体"/>
      <charset val="0"/>
      <scheme val="minor"/>
    </font>
    <font>
      <b/>
      <sz val="15"/>
      <color theme="3"/>
      <name val="宋体"/>
      <charset val="134"/>
      <scheme val="minor"/>
    </font>
    <font>
      <sz val="8"/>
      <name val="Arial"/>
      <charset val="134"/>
    </font>
    <font>
      <sz val="13"/>
      <name val="Tms Rmn"/>
      <charset val="134"/>
    </font>
    <font>
      <sz val="10"/>
      <name val="ＭＳ Ｐゴシック"/>
      <charset val="134"/>
    </font>
    <font>
      <b/>
      <sz val="10"/>
      <name val="Arial"/>
      <charset val="134"/>
    </font>
    <font>
      <b/>
      <sz val="8"/>
      <color indexed="8"/>
      <name val="Helv"/>
      <charset val="134"/>
    </font>
    <font>
      <sz val="8"/>
      <name val="Times New Roman"/>
      <charset val="134"/>
    </font>
    <font>
      <sz val="10"/>
      <color indexed="8"/>
      <name val="MS Sans Serif"/>
      <charset val="134"/>
    </font>
    <font>
      <u/>
      <sz val="10"/>
      <color indexed="37"/>
      <name val="Times New Roman"/>
      <charset val="134"/>
    </font>
    <font>
      <sz val="11"/>
      <color indexed="12"/>
      <name val="Times New Roman"/>
      <charset val="134"/>
    </font>
    <font>
      <b/>
      <sz val="18"/>
      <color theme="3"/>
      <name val="宋体"/>
      <charset val="134"/>
      <scheme val="minor"/>
    </font>
    <font>
      <b/>
      <sz val="10"/>
      <name val="MS Sans Serif"/>
      <charset val="134"/>
    </font>
    <font>
      <u/>
      <sz val="8"/>
      <color indexed="36"/>
      <name val="Arial"/>
      <charset val="134"/>
    </font>
    <font>
      <sz val="10"/>
      <color indexed="8"/>
      <name val="Arial"/>
      <charset val="134"/>
    </font>
    <font>
      <b/>
      <sz val="8"/>
      <name val="Arial"/>
      <charset val="134"/>
    </font>
    <font>
      <sz val="10"/>
      <color indexed="16"/>
      <name val="MS Serif"/>
      <charset val="134"/>
    </font>
    <font>
      <b/>
      <sz val="11"/>
      <name val="Helv"/>
      <charset val="134"/>
    </font>
    <font>
      <b/>
      <sz val="13"/>
      <name val="Tms Rmn"/>
      <charset val="134"/>
    </font>
    <font>
      <sz val="11"/>
      <color rgb="FFFA7D00"/>
      <name val="宋体"/>
      <charset val="0"/>
      <scheme val="minor"/>
    </font>
    <font>
      <sz val="10"/>
      <name val="MS Sans Serif"/>
      <charset val="134"/>
    </font>
    <font>
      <b/>
      <sz val="11"/>
      <name val="Arial"/>
      <charset val="134"/>
    </font>
    <font>
      <sz val="12"/>
      <name val="MS Sans Serif"/>
      <charset val="134"/>
    </font>
    <font>
      <b/>
      <sz val="12"/>
      <name val="Arial"/>
      <charset val="134"/>
    </font>
    <font>
      <sz val="11"/>
      <name val="蹈框"/>
      <charset val="134"/>
    </font>
    <font>
      <u val="singleAccounting"/>
      <vertAlign val="subscript"/>
      <sz val="10"/>
      <name val="Times New Roman"/>
      <charset val="134"/>
    </font>
    <font>
      <b/>
      <sz val="13"/>
      <name val="Times New Roman"/>
      <charset val="134"/>
    </font>
    <font>
      <b/>
      <sz val="12"/>
      <name val="MS Sans Serif"/>
      <charset val="134"/>
    </font>
    <font>
      <sz val="10"/>
      <name val="MS Serif"/>
      <charset val="134"/>
    </font>
    <font>
      <sz val="10"/>
      <name val="Helv"/>
      <charset val="134"/>
    </font>
    <font>
      <sz val="12"/>
      <name val="Tms Rmn"/>
      <charset val="134"/>
    </font>
    <font>
      <sz val="11"/>
      <color theme="1"/>
      <name val="宋体"/>
      <charset val="134"/>
    </font>
    <font>
      <sz val="10"/>
      <name val="Courier"/>
      <charset val="134"/>
    </font>
    <font>
      <b/>
      <sz val="10"/>
      <name val="Helv"/>
      <charset val="134"/>
    </font>
    <font>
      <sz val="12"/>
      <name val="標楷體"/>
      <charset val="134"/>
    </font>
    <font>
      <u/>
      <sz val="8"/>
      <color indexed="12"/>
      <name val="Arial"/>
      <charset val="134"/>
    </font>
    <font>
      <sz val="11"/>
      <name val="宋体繁体"/>
      <charset val="134"/>
    </font>
    <font>
      <u/>
      <sz val="9.9"/>
      <color indexed="36"/>
      <name val="Times New Roman"/>
      <charset val="134"/>
    </font>
    <font>
      <b/>
      <sz val="12"/>
      <name val="Helv"/>
      <charset val="134"/>
    </font>
    <font>
      <sz val="12"/>
      <name val="바탕체"/>
      <charset val="134"/>
    </font>
    <font>
      <i/>
      <sz val="12"/>
      <name val="Times New Roman"/>
      <charset val="134"/>
    </font>
    <font>
      <sz val="7"/>
      <name val="Small Fonts"/>
      <charset val="134"/>
    </font>
    <font>
      <u/>
      <sz val="10"/>
      <color indexed="12"/>
      <name val="Arial"/>
      <charset val="134"/>
    </font>
    <font>
      <i/>
      <sz val="9"/>
      <name val="Times New Roman"/>
      <charset val="134"/>
    </font>
    <font>
      <u/>
      <sz val="12"/>
      <color indexed="12"/>
      <name val="Times New Roman"/>
      <charset val="134"/>
    </font>
    <font>
      <sz val="11"/>
      <color indexed="8"/>
      <name val="ＭＳ Ｐゴシック"/>
      <charset val="134"/>
    </font>
    <font>
      <sz val="10"/>
      <name val="Tms Rmn"/>
      <charset val="134"/>
    </font>
    <font>
      <b/>
      <sz val="14"/>
      <color indexed="9"/>
      <name val="Times New Roman"/>
      <charset val="134"/>
    </font>
    <font>
      <b/>
      <i/>
      <sz val="12"/>
      <name val="Times New Roman"/>
      <charset val="134"/>
    </font>
    <font>
      <u/>
      <sz val="10"/>
      <color indexed="36"/>
      <name val="Arial"/>
      <charset val="134"/>
    </font>
    <font>
      <sz val="12"/>
      <name val="楷体"/>
      <charset val="134"/>
    </font>
    <font>
      <b/>
      <vertAlign val="superscript"/>
      <sz val="10"/>
      <name val="Times New Roman"/>
      <charset val="134"/>
    </font>
    <font>
      <b/>
      <sz val="14"/>
      <name val="仿宋_GB2312"/>
      <charset val="134"/>
    </font>
    <font>
      <b/>
      <i/>
      <sz val="14"/>
      <name val="仿宋_GB2312"/>
      <charset val="134"/>
    </font>
    <font>
      <b/>
      <i/>
      <sz val="14"/>
      <name val="宋体"/>
      <charset val="134"/>
    </font>
    <font>
      <sz val="14"/>
      <name val="Symbol"/>
      <charset val="2"/>
    </font>
    <font>
      <b/>
      <i/>
      <sz val="14"/>
      <name val="黑体"/>
      <charset val="134"/>
    </font>
    <font>
      <b/>
      <sz val="14"/>
      <name val="宋体"/>
      <charset val="134"/>
    </font>
    <font>
      <b/>
      <sz val="10"/>
      <color indexed="10"/>
      <name val="Times New Roman"/>
      <charset val="134"/>
    </font>
    <font>
      <sz val="9"/>
      <name val="宋体"/>
      <charset val="134"/>
    </font>
    <font>
      <b/>
      <sz val="9"/>
      <name val="宋体"/>
      <charset val="134"/>
    </font>
    <font>
      <vertAlign val="superscript"/>
      <sz val="12"/>
      <name val="宋体"/>
      <charset val="134"/>
    </font>
    <font>
      <sz val="12"/>
      <name val="宋体"/>
      <charset val="134"/>
    </font>
    <font>
      <b/>
      <sz val="9"/>
      <color indexed="10"/>
      <name val="宋体"/>
      <charset val="134"/>
    </font>
    <font>
      <sz val="10"/>
      <name val="宋体"/>
      <charset val="134"/>
    </font>
  </fonts>
  <fills count="53">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8"/>
        <bgColor indexed="64"/>
      </patternFill>
    </fill>
    <fill>
      <patternFill patternType="solid">
        <fgColor indexed="13"/>
        <bgColor indexed="64"/>
      </patternFill>
    </fill>
    <fill>
      <patternFill patternType="solid">
        <fgColor indexed="9"/>
        <bgColor indexed="64"/>
      </patternFill>
    </fill>
    <fill>
      <patternFill patternType="solid">
        <fgColor rgb="FFFFFF00"/>
        <bgColor indexed="64"/>
      </patternFill>
    </fill>
    <fill>
      <patternFill patternType="solid">
        <fgColor indexed="41"/>
        <bgColor indexed="64"/>
      </patternFill>
    </fill>
    <fill>
      <patternFill patternType="solid">
        <fgColor indexed="27"/>
        <bgColor indexed="64"/>
      </patternFill>
    </fill>
    <fill>
      <patternFill patternType="solid">
        <fgColor theme="2"/>
        <bgColor indexed="64"/>
      </patternFill>
    </fill>
    <fill>
      <patternFill patternType="solid">
        <fgColor theme="2" tint="-0.0999786370433668"/>
        <bgColor indexed="64"/>
      </patternFill>
    </fill>
    <fill>
      <patternFill patternType="solid">
        <fgColor indexed="22"/>
        <bgColor indexed="64"/>
      </patternFill>
    </fill>
    <fill>
      <patternFill patternType="solid">
        <fgColor rgb="FFC0C0C0"/>
        <bgColor indexed="64"/>
      </patternFill>
    </fill>
    <fill>
      <patternFill patternType="solid">
        <fgColor indexed="52"/>
        <bgColor indexed="64"/>
      </patternFill>
    </fill>
    <fill>
      <patternFill patternType="solid">
        <fgColor indexed="47"/>
        <bgColor indexed="64"/>
      </patternFill>
    </fill>
    <fill>
      <patternFill patternType="solid">
        <fgColor indexed="51"/>
        <bgColor indexed="64"/>
      </patternFill>
    </fill>
    <fill>
      <patternFill patternType="solid">
        <fgColor indexed="40"/>
        <bgColor indexed="64"/>
      </patternFill>
    </fill>
    <fill>
      <patternFill patternType="solid">
        <fgColor theme="9"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rgb="FFFFEB9C"/>
        <bgColor indexed="64"/>
      </patternFill>
    </fill>
    <fill>
      <patternFill patternType="solid">
        <fgColor theme="9" tint="0.599993896298105"/>
        <bgColor indexed="64"/>
      </patternFill>
    </fill>
    <fill>
      <patternFill patternType="solid">
        <fgColor theme="9"/>
        <bgColor indexed="64"/>
      </patternFill>
    </fill>
    <fill>
      <patternFill patternType="solid">
        <fgColor rgb="FFFFCC99"/>
        <bgColor indexed="64"/>
      </patternFill>
    </fill>
    <fill>
      <patternFill patternType="solid">
        <fgColor rgb="FFFFC7CE"/>
        <bgColor indexed="64"/>
      </patternFill>
    </fill>
    <fill>
      <patternFill patternType="solid">
        <fgColor theme="4"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A5A5A5"/>
        <bgColor indexed="64"/>
      </patternFill>
    </fill>
    <fill>
      <patternFill patternType="solid">
        <fgColor theme="6" tint="0.599993896298105"/>
        <bgColor indexed="64"/>
      </patternFill>
    </fill>
    <fill>
      <patternFill patternType="solid">
        <fgColor theme="4"/>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8"/>
        <bgColor indexed="64"/>
      </patternFill>
    </fill>
    <fill>
      <patternFill patternType="solid">
        <fgColor theme="5"/>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6"/>
        <bgColor indexed="64"/>
      </patternFill>
    </fill>
    <fill>
      <patternFill patternType="solid">
        <fgColor indexed="15"/>
        <bgColor indexed="64"/>
      </patternFill>
    </fill>
    <fill>
      <patternFill patternType="solid">
        <fgColor indexed="12"/>
        <bgColor indexed="64"/>
      </patternFill>
    </fill>
    <fill>
      <patternFill patternType="solid">
        <fgColor indexed="31"/>
        <bgColor indexed="64"/>
      </patternFill>
    </fill>
    <fill>
      <patternFill patternType="solid">
        <fgColor indexed="54"/>
        <bgColor indexed="64"/>
      </patternFill>
    </fill>
  </fills>
  <borders count="76">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style="thin">
        <color auto="1"/>
      </right>
      <top style="thin">
        <color auto="1"/>
      </top>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style="thin">
        <color auto="1"/>
      </bottom>
      <diagonal/>
    </border>
    <border>
      <left style="thin">
        <color auto="1"/>
      </left>
      <right style="double">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double">
        <color auto="1"/>
      </left>
      <right style="thin">
        <color auto="1"/>
      </right>
      <top/>
      <bottom style="thin">
        <color auto="1"/>
      </bottom>
      <diagonal/>
    </border>
    <border>
      <left/>
      <right style="thin">
        <color auto="1"/>
      </right>
      <top/>
      <bottom style="thin">
        <color auto="1"/>
      </bottom>
      <diagonal/>
    </border>
    <border>
      <left style="thin">
        <color auto="1"/>
      </left>
      <right/>
      <top/>
      <bottom/>
      <diagonal/>
    </border>
    <border>
      <left/>
      <right/>
      <top/>
      <bottom style="thin">
        <color auto="1"/>
      </bottom>
      <diagonal/>
    </border>
    <border>
      <left style="thin">
        <color auto="1"/>
      </left>
      <right/>
      <top style="thin">
        <color auto="1"/>
      </top>
      <bottom/>
      <diagonal/>
    </border>
    <border>
      <left style="thin">
        <color auto="1"/>
      </left>
      <right/>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diagonal/>
    </border>
    <border>
      <left/>
      <right/>
      <top style="medium">
        <color auto="1"/>
      </top>
      <bottom style="medium">
        <color auto="1"/>
      </bottom>
      <diagonal/>
    </border>
    <border>
      <left style="medium">
        <color auto="1"/>
      </left>
      <right/>
      <top/>
      <bottom/>
      <diagonal/>
    </border>
    <border>
      <left/>
      <right/>
      <top style="medium">
        <color auto="1"/>
      </top>
      <bottom/>
      <diagonal/>
    </border>
    <border>
      <left style="medium">
        <color auto="1"/>
      </left>
      <right/>
      <top/>
      <bottom style="medium">
        <color auto="1"/>
      </bottom>
      <diagonal/>
    </border>
    <border>
      <left/>
      <right/>
      <top/>
      <bottom style="medium">
        <color auto="1"/>
      </bottom>
      <diagonal/>
    </border>
    <border>
      <left/>
      <right style="medium">
        <color auto="1"/>
      </right>
      <top style="medium">
        <color auto="1"/>
      </top>
      <bottom/>
      <diagonal/>
    </border>
    <border>
      <left/>
      <right style="medium">
        <color auto="1"/>
      </right>
      <top/>
      <bottom/>
      <diagonal/>
    </border>
    <border>
      <left/>
      <right style="medium">
        <color auto="1"/>
      </right>
      <top/>
      <bottom style="medium">
        <color auto="1"/>
      </bottom>
      <diagonal/>
    </border>
    <border>
      <left style="medium">
        <color auto="1"/>
      </left>
      <right style="thin">
        <color auto="1"/>
      </right>
      <top style="medium">
        <color auto="1"/>
      </top>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diagonal/>
    </border>
    <border>
      <left/>
      <right style="thin">
        <color auto="1"/>
      </right>
      <top style="medium">
        <color auto="1"/>
      </top>
      <bottom/>
      <diagonal/>
    </border>
    <border>
      <left style="medium">
        <color auto="1"/>
      </left>
      <right/>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style="thin">
        <color auto="1"/>
      </right>
      <top style="thin">
        <color auto="1"/>
      </top>
      <bottom style="double">
        <color auto="1"/>
      </bottom>
      <diagonal/>
    </border>
    <border>
      <left style="thin">
        <color auto="1"/>
      </left>
      <right style="thin">
        <color auto="1"/>
      </right>
      <top style="thin">
        <color auto="1"/>
      </top>
      <bottom style="double">
        <color auto="1"/>
      </bottom>
      <diagonal/>
    </border>
    <border>
      <left style="thin">
        <color auto="1"/>
      </left>
      <right/>
      <top style="thin">
        <color auto="1"/>
      </top>
      <bottom style="double">
        <color auto="1"/>
      </bottom>
      <diagonal/>
    </border>
    <border>
      <left/>
      <right/>
      <top style="thin">
        <color auto="1"/>
      </top>
      <bottom style="double">
        <color auto="1"/>
      </bottom>
      <diagonal/>
    </border>
    <border>
      <left/>
      <right/>
      <top/>
      <bottom style="double">
        <color auto="1"/>
      </bottom>
      <diagonal/>
    </border>
    <border>
      <left style="thin">
        <color auto="1"/>
      </left>
      <right style="thin">
        <color auto="1"/>
      </right>
      <top style="double">
        <color auto="1"/>
      </top>
      <bottom style="thin">
        <color auto="1"/>
      </bottom>
      <diagonal/>
    </border>
    <border>
      <left style="medium">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right style="medium">
        <color auto="1"/>
      </right>
      <top style="thin">
        <color auto="1"/>
      </top>
      <bottom style="thin">
        <color auto="1"/>
      </bottom>
      <diagonal/>
    </border>
    <border>
      <left/>
      <right style="medium">
        <color auto="1"/>
      </right>
      <top style="thin">
        <color auto="1"/>
      </top>
      <bottom/>
      <diagonal/>
    </border>
    <border>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style="medium">
        <color auto="1"/>
      </top>
      <bottom style="thin">
        <color auto="1"/>
      </bottom>
      <diagonal/>
    </border>
    <border>
      <left/>
      <right style="medium">
        <color auto="1"/>
      </right>
      <top style="thin">
        <color auto="1"/>
      </top>
      <bottom style="double">
        <color auto="1"/>
      </bottom>
      <diagonal/>
    </border>
    <border>
      <left style="thin">
        <color auto="1"/>
      </left>
      <right style="medium">
        <color auto="1"/>
      </right>
      <top style="thin">
        <color auto="1"/>
      </top>
      <bottom style="medium">
        <color auto="1"/>
      </bottom>
      <diagonal/>
    </border>
    <border>
      <left style="double">
        <color auto="1"/>
      </left>
      <right/>
      <top style="double">
        <color auto="1"/>
      </top>
      <bottom style="thin">
        <color auto="1"/>
      </bottom>
      <diagonal/>
    </border>
    <border>
      <left/>
      <right/>
      <top style="double">
        <color auto="1"/>
      </top>
      <bottom style="thin">
        <color auto="1"/>
      </bottom>
      <diagonal/>
    </border>
    <border>
      <left style="double">
        <color auto="1"/>
      </left>
      <right style="thin">
        <color auto="1"/>
      </right>
      <top style="thin">
        <color auto="1"/>
      </top>
      <bottom style="double">
        <color auto="1"/>
      </bottom>
      <diagonal/>
    </border>
    <border>
      <left/>
      <right style="double">
        <color auto="1"/>
      </right>
      <top style="double">
        <color auto="1"/>
      </top>
      <bottom style="thin">
        <color auto="1"/>
      </bottom>
      <diagonal/>
    </border>
    <border>
      <left/>
      <right style="double">
        <color auto="1"/>
      </right>
      <top style="thin">
        <color auto="1"/>
      </top>
      <bottom style="thin">
        <color auto="1"/>
      </bottom>
      <diagonal/>
    </border>
    <border>
      <left style="thin">
        <color auto="1"/>
      </left>
      <right style="double">
        <color auto="1"/>
      </right>
      <top style="thin">
        <color auto="1"/>
      </top>
      <bottom style="double">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449">
    <xf numFmtId="0" fontId="0" fillId="0" borderId="0"/>
    <xf numFmtId="0" fontId="1" fillId="0" borderId="0"/>
    <xf numFmtId="42" fontId="104" fillId="0" borderId="0" applyFont="0" applyFill="0" applyBorder="0" applyAlignment="0" applyProtection="0">
      <alignment vertical="center"/>
    </xf>
    <xf numFmtId="0" fontId="1" fillId="0" borderId="0"/>
    <xf numFmtId="0" fontId="119" fillId="0" borderId="0" applyNumberFormat="0" applyFill="0"/>
    <xf numFmtId="0" fontId="102" fillId="34" borderId="0" applyNumberFormat="0" applyBorder="0" applyAlignment="0" applyProtection="0">
      <alignment vertical="center"/>
    </xf>
    <xf numFmtId="0" fontId="1" fillId="0" borderId="0"/>
    <xf numFmtId="0" fontId="105" fillId="24" borderId="68" applyNumberFormat="0" applyAlignment="0" applyProtection="0">
      <alignment vertical="center"/>
    </xf>
    <xf numFmtId="44" fontId="104" fillId="0" borderId="0" applyFont="0" applyFill="0" applyBorder="0" applyAlignment="0" applyProtection="0">
      <alignment vertical="center"/>
    </xf>
    <xf numFmtId="0" fontId="122" fillId="0" borderId="0"/>
    <xf numFmtId="0" fontId="121" fillId="0" borderId="0">
      <alignment horizontal="center" wrapText="1"/>
      <protection locked="0"/>
    </xf>
    <xf numFmtId="0" fontId="1" fillId="0" borderId="0"/>
    <xf numFmtId="0" fontId="123" fillId="0" borderId="0" applyNumberFormat="0" applyFill="0" applyBorder="0" applyAlignment="0" applyProtection="0">
      <alignment vertical="top"/>
      <protection locked="0"/>
    </xf>
    <xf numFmtId="0" fontId="1" fillId="0" borderId="0"/>
    <xf numFmtId="200" fontId="32" fillId="0" borderId="0" applyFont="0" applyFill="0" applyBorder="0" applyAlignment="0" applyProtection="0">
      <alignment vertical="center"/>
    </xf>
    <xf numFmtId="196" fontId="1" fillId="0" borderId="0" applyFill="0" applyBorder="0" applyAlignment="0"/>
    <xf numFmtId="0" fontId="102" fillId="32" borderId="0" applyNumberFormat="0" applyBorder="0" applyAlignment="0" applyProtection="0">
      <alignment vertical="center"/>
    </xf>
    <xf numFmtId="0" fontId="106" fillId="25" borderId="0" applyNumberFormat="0" applyBorder="0" applyAlignment="0" applyProtection="0">
      <alignment vertical="center"/>
    </xf>
    <xf numFmtId="43" fontId="32" fillId="0" borderId="0" applyFont="0" applyFill="0" applyBorder="0" applyAlignment="0" applyProtection="0"/>
    <xf numFmtId="0" fontId="32" fillId="0" borderId="0" applyNumberFormat="0" applyFill="0" applyBorder="0" applyAlignment="0" applyProtection="0"/>
    <xf numFmtId="0" fontId="97" fillId="29" borderId="0" applyNumberFormat="0" applyBorder="0" applyAlignment="0" applyProtection="0">
      <alignment vertical="center"/>
    </xf>
    <xf numFmtId="9" fontId="124" fillId="0" borderId="0" applyNumberFormat="0" applyFill="0" applyBorder="0" applyAlignment="0">
      <protection locked="0"/>
    </xf>
    <xf numFmtId="0" fontId="8" fillId="0" borderId="0" applyNumberFormat="0" applyFill="0" applyBorder="0" applyAlignment="0" applyProtection="0">
      <alignment vertical="top"/>
      <protection locked="0"/>
    </xf>
    <xf numFmtId="9" fontId="32" fillId="0" borderId="0" applyFont="0" applyFill="0" applyBorder="0" applyAlignment="0" applyProtection="0"/>
    <xf numFmtId="0" fontId="108" fillId="0" borderId="0" applyNumberFormat="0" applyFill="0" applyBorder="0" applyAlignment="0" applyProtection="0">
      <alignment vertical="center"/>
    </xf>
    <xf numFmtId="0" fontId="104" fillId="30" borderId="70" applyNumberFormat="0" applyFont="0" applyAlignment="0" applyProtection="0">
      <alignment vertical="center"/>
    </xf>
    <xf numFmtId="0" fontId="1" fillId="0" borderId="0"/>
    <xf numFmtId="217" fontId="1" fillId="0" borderId="0" applyFill="0" applyBorder="0" applyAlignment="0"/>
    <xf numFmtId="0" fontId="130" fillId="0" borderId="0" applyNumberFormat="0" applyAlignment="0">
      <alignment horizontal="left"/>
    </xf>
    <xf numFmtId="0" fontId="97" fillId="39" borderId="0" applyNumberFormat="0" applyBorder="0" applyAlignment="0" applyProtection="0">
      <alignment vertical="center"/>
    </xf>
    <xf numFmtId="0" fontId="1" fillId="0" borderId="0"/>
    <xf numFmtId="0" fontId="110" fillId="0" borderId="0" applyNumberFormat="0" applyFill="0" applyBorder="0" applyAlignment="0" applyProtection="0">
      <alignment vertical="center"/>
    </xf>
    <xf numFmtId="0" fontId="114" fillId="0" borderId="0" applyNumberFormat="0" applyFill="0" applyBorder="0" applyAlignment="0" applyProtection="0">
      <alignment vertical="center"/>
    </xf>
    <xf numFmtId="24" fontId="118" fillId="0" borderId="0" applyFont="0" applyFill="0" applyBorder="0" applyAlignment="0" applyProtection="0"/>
    <xf numFmtId="201" fontId="1" fillId="0" borderId="0" applyFill="0" applyBorder="0" applyAlignment="0"/>
    <xf numFmtId="0" fontId="125" fillId="0" borderId="0" applyNumberFormat="0" applyFill="0" applyBorder="0" applyAlignment="0" applyProtection="0">
      <alignment vertical="center"/>
    </xf>
    <xf numFmtId="0" fontId="1" fillId="0" borderId="0"/>
    <xf numFmtId="0" fontId="1" fillId="0" borderId="0"/>
    <xf numFmtId="0" fontId="107" fillId="0" borderId="0" applyNumberFormat="0" applyFill="0" applyBorder="0" applyAlignment="0" applyProtection="0">
      <alignment vertical="center"/>
    </xf>
    <xf numFmtId="0" fontId="115" fillId="0" borderId="69" applyNumberFormat="0" applyFill="0" applyAlignment="0" applyProtection="0">
      <alignment vertical="center"/>
    </xf>
    <xf numFmtId="0" fontId="1" fillId="0" borderId="0"/>
    <xf numFmtId="38" fontId="101" fillId="0" borderId="0" applyFont="0" applyFill="0" applyBorder="0" applyAlignment="0" applyProtection="0"/>
    <xf numFmtId="0" fontId="32" fillId="0" borderId="0"/>
    <xf numFmtId="220" fontId="1" fillId="0" borderId="0" applyFont="0" applyFill="0" applyBorder="0" applyAlignment="0" applyProtection="0"/>
    <xf numFmtId="0" fontId="1" fillId="0" borderId="0"/>
    <xf numFmtId="0" fontId="99" fillId="0" borderId="69" applyNumberFormat="0" applyFill="0" applyAlignment="0" applyProtection="0">
      <alignment vertical="center"/>
    </xf>
    <xf numFmtId="0" fontId="97" fillId="26" borderId="0" applyNumberFormat="0" applyBorder="0" applyAlignment="0" applyProtection="0">
      <alignment vertical="center"/>
    </xf>
    <xf numFmtId="0" fontId="110" fillId="0" borderId="73" applyNumberFormat="0" applyFill="0" applyAlignment="0" applyProtection="0">
      <alignment vertical="center"/>
    </xf>
    <xf numFmtId="0" fontId="1" fillId="0" borderId="0"/>
    <xf numFmtId="0" fontId="97" fillId="28" borderId="0" applyNumberFormat="0" applyBorder="0" applyAlignment="0" applyProtection="0">
      <alignment vertical="center"/>
    </xf>
    <xf numFmtId="0" fontId="1" fillId="0" borderId="0"/>
    <xf numFmtId="0" fontId="112" fillId="19" borderId="72" applyNumberFormat="0" applyAlignment="0" applyProtection="0">
      <alignment vertical="center"/>
    </xf>
    <xf numFmtId="185" fontId="46" fillId="0" borderId="0" applyFont="0" applyFill="0" applyBorder="0" applyAlignment="0" applyProtection="0"/>
    <xf numFmtId="49" fontId="7" fillId="0" borderId="0" applyProtection="0">
      <alignment horizontal="left"/>
    </xf>
    <xf numFmtId="0" fontId="1" fillId="0" borderId="0"/>
    <xf numFmtId="0" fontId="98" fillId="19" borderId="68" applyNumberFormat="0" applyAlignment="0" applyProtection="0">
      <alignment vertical="center"/>
    </xf>
    <xf numFmtId="191" fontId="1" fillId="0" borderId="0" applyFill="0" applyBorder="0" applyAlignment="0"/>
    <xf numFmtId="0" fontId="1" fillId="0" borderId="0"/>
    <xf numFmtId="0" fontId="1" fillId="0" borderId="0"/>
    <xf numFmtId="0" fontId="111" fillId="31" borderId="71" applyNumberFormat="0" applyAlignment="0" applyProtection="0">
      <alignment vertical="center"/>
    </xf>
    <xf numFmtId="0" fontId="1" fillId="0" borderId="0"/>
    <xf numFmtId="217" fontId="1" fillId="0" borderId="0" applyFill="0" applyBorder="0" applyAlignment="0"/>
    <xf numFmtId="0" fontId="102" fillId="41" borderId="0" applyNumberFormat="0" applyBorder="0" applyAlignment="0" applyProtection="0">
      <alignment vertical="center"/>
    </xf>
    <xf numFmtId="0" fontId="1" fillId="0" borderId="0"/>
    <xf numFmtId="0" fontId="1" fillId="0" borderId="0"/>
    <xf numFmtId="0" fontId="97" fillId="43" borderId="0" applyNumberFormat="0" applyBorder="0" applyAlignment="0" applyProtection="0">
      <alignment vertical="center"/>
    </xf>
    <xf numFmtId="0" fontId="1" fillId="0" borderId="0"/>
    <xf numFmtId="0" fontId="1" fillId="0" borderId="0"/>
    <xf numFmtId="0" fontId="133" fillId="0" borderId="75" applyNumberFormat="0" applyFill="0" applyAlignment="0" applyProtection="0">
      <alignment vertical="center"/>
    </xf>
    <xf numFmtId="201" fontId="1" fillId="0" borderId="0" applyFill="0" applyBorder="0" applyAlignment="0"/>
    <xf numFmtId="0" fontId="1" fillId="0" borderId="0"/>
    <xf numFmtId="0" fontId="113" fillId="0" borderId="74" applyNumberFormat="0" applyFill="0" applyAlignment="0" applyProtection="0">
      <alignment vertical="center"/>
    </xf>
    <xf numFmtId="0" fontId="1" fillId="0" borderId="0"/>
    <xf numFmtId="0" fontId="1" fillId="0" borderId="0"/>
    <xf numFmtId="0" fontId="1" fillId="0" borderId="0"/>
    <xf numFmtId="0" fontId="109" fillId="27" borderId="0" applyNumberFormat="0" applyBorder="0" applyAlignment="0" applyProtection="0">
      <alignment vertical="center"/>
    </xf>
    <xf numFmtId="0" fontId="1" fillId="0" borderId="0"/>
    <xf numFmtId="221" fontId="46" fillId="0" borderId="0" applyFont="0" applyFill="0" applyBorder="0" applyAlignment="0" applyProtection="0"/>
    <xf numFmtId="187" fontId="101" fillId="0" borderId="0" applyFont="0" applyFill="0" applyBorder="0" applyAlignment="0" applyProtection="0"/>
    <xf numFmtId="0" fontId="46" fillId="0" borderId="0">
      <protection locked="0"/>
    </xf>
    <xf numFmtId="0" fontId="103" fillId="21" borderId="0" applyNumberFormat="0" applyBorder="0" applyAlignment="0" applyProtection="0">
      <alignment vertical="center"/>
    </xf>
    <xf numFmtId="0" fontId="102" fillId="45" borderId="0" applyNumberFormat="0" applyBorder="0" applyAlignment="0" applyProtection="0">
      <alignment vertical="center"/>
    </xf>
    <xf numFmtId="181" fontId="46" fillId="0" borderId="0" applyFont="0" applyFill="0" applyBorder="0" applyAlignment="0" applyProtection="0">
      <alignment vertical="center"/>
    </xf>
    <xf numFmtId="0" fontId="97" fillId="33" borderId="0" applyNumberFormat="0" applyBorder="0" applyAlignment="0" applyProtection="0">
      <alignment vertical="center"/>
    </xf>
    <xf numFmtId="0" fontId="1" fillId="0" borderId="0"/>
    <xf numFmtId="0" fontId="1" fillId="0" borderId="0"/>
    <xf numFmtId="201" fontId="1" fillId="0" borderId="0" applyFill="0" applyBorder="0" applyAlignment="0"/>
    <xf numFmtId="0" fontId="102" fillId="47" borderId="0" applyNumberFormat="0" applyBorder="0" applyAlignment="0" applyProtection="0">
      <alignment vertical="center"/>
    </xf>
    <xf numFmtId="0" fontId="102" fillId="40" borderId="0" applyNumberFormat="0" applyBorder="0" applyAlignment="0" applyProtection="0">
      <alignment vertical="center"/>
    </xf>
    <xf numFmtId="204" fontId="117" fillId="0" borderId="0" applyFont="0" applyFill="0" applyBorder="0" applyAlignment="0" applyProtection="0"/>
    <xf numFmtId="0" fontId="102" fillId="37" borderId="0" applyNumberFormat="0" applyBorder="0" applyAlignment="0" applyProtection="0">
      <alignment vertical="center"/>
    </xf>
    <xf numFmtId="0" fontId="1" fillId="0" borderId="0"/>
    <xf numFmtId="0" fontId="102" fillId="38" borderId="0" applyNumberFormat="0" applyBorder="0" applyAlignment="0" applyProtection="0">
      <alignment vertical="center"/>
    </xf>
    <xf numFmtId="0" fontId="1" fillId="0" borderId="0"/>
    <xf numFmtId="0" fontId="97" fillId="48" borderId="0" applyNumberFormat="0" applyBorder="0" applyAlignment="0" applyProtection="0">
      <alignment vertical="center"/>
    </xf>
    <xf numFmtId="0" fontId="134" fillId="0" borderId="0" applyNumberFormat="0" applyFont="0" applyFill="0" applyBorder="0" applyAlignment="0" applyProtection="0">
      <alignment horizontal="left"/>
    </xf>
    <xf numFmtId="0" fontId="97" fillId="36" borderId="0" applyNumberFormat="0" applyBorder="0" applyAlignment="0" applyProtection="0">
      <alignment vertical="center"/>
    </xf>
    <xf numFmtId="0" fontId="1" fillId="0" borderId="0"/>
    <xf numFmtId="0" fontId="102" fillId="20" borderId="0" applyNumberFormat="0" applyBorder="0" applyAlignment="0" applyProtection="0">
      <alignment vertical="center"/>
    </xf>
    <xf numFmtId="0" fontId="1" fillId="0" borderId="0"/>
    <xf numFmtId="0" fontId="102" fillId="35" borderId="0" applyNumberFormat="0" applyBorder="0" applyAlignment="0" applyProtection="0">
      <alignment vertical="center"/>
    </xf>
    <xf numFmtId="0" fontId="97" fillId="42" borderId="0" applyNumberFormat="0" applyBorder="0" applyAlignment="0" applyProtection="0">
      <alignment vertical="center"/>
    </xf>
    <xf numFmtId="0" fontId="102" fillId="46" borderId="0" applyNumberFormat="0" applyBorder="0" applyAlignment="0" applyProtection="0">
      <alignment vertical="center"/>
    </xf>
    <xf numFmtId="0" fontId="1" fillId="0" borderId="0"/>
    <xf numFmtId="0" fontId="97" fillId="44" borderId="0" applyNumberFormat="0" applyBorder="0" applyAlignment="0" applyProtection="0">
      <alignment vertical="center"/>
    </xf>
    <xf numFmtId="0" fontId="1" fillId="0" borderId="0"/>
    <xf numFmtId="0" fontId="1" fillId="0" borderId="0"/>
    <xf numFmtId="0" fontId="97" fillId="23" borderId="0" applyNumberFormat="0" applyBorder="0" applyAlignment="0" applyProtection="0">
      <alignment vertical="center"/>
    </xf>
    <xf numFmtId="0" fontId="1" fillId="0" borderId="0"/>
    <xf numFmtId="226" fontId="32" fillId="0" borderId="0" applyFont="0" applyFill="0" applyBorder="0" applyAlignment="0" applyProtection="0"/>
    <xf numFmtId="0" fontId="102" fillId="22" borderId="0" applyNumberFormat="0" applyBorder="0" applyAlignment="0" applyProtection="0">
      <alignment vertical="center"/>
    </xf>
    <xf numFmtId="0" fontId="97" fillId="18" borderId="0" applyNumberFormat="0" applyBorder="0" applyAlignment="0" applyProtection="0">
      <alignment vertical="center"/>
    </xf>
    <xf numFmtId="0" fontId="1" fillId="0" borderId="0"/>
    <xf numFmtId="0" fontId="100" fillId="0" borderId="0" applyFont="0" applyFill="0" applyBorder="0" applyAlignment="0" applyProtection="0"/>
    <xf numFmtId="0" fontId="100" fillId="0" borderId="0" applyFont="0" applyFill="0" applyBorder="0" applyAlignment="0" applyProtection="0"/>
    <xf numFmtId="0" fontId="136" fillId="0" borderId="0" applyNumberFormat="0" applyFill="0">
      <alignment horizontal="left" vertical="center"/>
    </xf>
    <xf numFmtId="10" fontId="118" fillId="0" borderId="0" applyFont="0" applyFill="0" applyBorder="0" applyAlignment="0" applyProtection="0"/>
    <xf numFmtId="223" fontId="16" fillId="0" borderId="0"/>
    <xf numFmtId="40" fontId="101" fillId="0" borderId="0" applyFont="0" applyFill="0" applyBorder="0" applyAlignment="0" applyProtection="0"/>
    <xf numFmtId="188" fontId="46" fillId="0" borderId="0" applyFont="0" applyFill="0" applyBorder="0" applyAlignment="0" applyProtection="0"/>
    <xf numFmtId="0" fontId="46" fillId="0" borderId="0">
      <protection locked="0"/>
    </xf>
    <xf numFmtId="0" fontId="1" fillId="0" borderId="0"/>
    <xf numFmtId="0" fontId="1" fillId="0" borderId="0"/>
    <xf numFmtId="0" fontId="1" fillId="0" borderId="0"/>
    <xf numFmtId="9" fontId="46" fillId="0" borderId="0" applyFont="0" applyFill="0" applyBorder="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49" fontId="128" fillId="0" borderId="0" applyFill="0" applyBorder="0" applyAlignment="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38" fillId="0" borderId="0"/>
    <xf numFmtId="14" fontId="121" fillId="0" borderId="0">
      <alignment horizontal="center" wrapText="1"/>
      <protection locked="0"/>
    </xf>
    <xf numFmtId="212" fontId="7" fillId="0" borderId="0" applyFill="0" applyBorder="0" applyProtection="0">
      <alignment horizontal="right"/>
    </xf>
    <xf numFmtId="180" fontId="139" fillId="0" borderId="0" applyFill="0" applyBorder="0" applyProtection="0">
      <alignment horizontal="center"/>
    </xf>
    <xf numFmtId="0" fontId="1" fillId="0" borderId="0"/>
    <xf numFmtId="0" fontId="1" fillId="0" borderId="0"/>
    <xf numFmtId="0" fontId="1" fillId="0" borderId="0"/>
    <xf numFmtId="0" fontId="1" fillId="0" borderId="0"/>
    <xf numFmtId="0" fontId="142" fillId="0" borderId="0" applyNumberFormat="0" applyAlignment="0">
      <alignment horizontal="left"/>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93" fontId="1" fillId="0" borderId="0" applyFill="0" applyBorder="0" applyAlignment="0"/>
    <xf numFmtId="0" fontId="1" fillId="0" borderId="0"/>
    <xf numFmtId="0" fontId="1" fillId="0" borderId="0"/>
    <xf numFmtId="0" fontId="143" fillId="0" borderId="0"/>
    <xf numFmtId="0" fontId="65" fillId="0" borderId="0" applyNumberFormat="0" applyFill="0" applyBorder="0" applyAlignment="0" applyProtection="0"/>
    <xf numFmtId="0" fontId="116" fillId="12" borderId="7"/>
    <xf numFmtId="0" fontId="1" fillId="0" borderId="0"/>
    <xf numFmtId="0" fontId="144" fillId="0" borderId="0" applyNumberFormat="0" applyFill="0" applyBorder="0" applyAlignment="0" applyProtection="0"/>
    <xf numFmtId="0" fontId="1" fillId="0" borderId="0"/>
    <xf numFmtId="0" fontId="1" fillId="0" borderId="0"/>
    <xf numFmtId="37" fontId="118"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98" fontId="1" fillId="0" borderId="0" applyFill="0" applyBorder="0" applyAlignment="0"/>
    <xf numFmtId="0" fontId="1" fillId="0" borderId="0"/>
    <xf numFmtId="0" fontId="1" fillId="0" borderId="0"/>
    <xf numFmtId="0" fontId="1" fillId="0" borderId="0"/>
    <xf numFmtId="40" fontId="100" fillId="0" borderId="0" applyFont="0" applyFill="0" applyBorder="0" applyAlignment="0" applyProtection="0"/>
    <xf numFmtId="0" fontId="1" fillId="0" borderId="0"/>
    <xf numFmtId="0" fontId="46" fillId="0" borderId="0"/>
    <xf numFmtId="0" fontId="1" fillId="0" borderId="0"/>
    <xf numFmtId="0" fontId="51" fillId="0" borderId="0"/>
    <xf numFmtId="0" fontId="1" fillId="0" borderId="0"/>
    <xf numFmtId="0" fontId="145" fillId="0" borderId="0">
      <alignment vertical="center"/>
    </xf>
    <xf numFmtId="0" fontId="1" fillId="0" borderId="0"/>
    <xf numFmtId="0" fontId="1" fillId="0" borderId="0"/>
    <xf numFmtId="0" fontId="51" fillId="0" borderId="0"/>
    <xf numFmtId="0" fontId="1" fillId="0" borderId="0"/>
    <xf numFmtId="0" fontId="1" fillId="0" borderId="0"/>
    <xf numFmtId="0" fontId="1" fillId="0" borderId="0"/>
    <xf numFmtId="0" fontId="141" fillId="0" borderId="7">
      <alignment horizontal="center"/>
    </xf>
    <xf numFmtId="203" fontId="128" fillId="0" borderId="13">
      <alignment horizontal="justify" vertical="top" wrapText="1"/>
    </xf>
    <xf numFmtId="0" fontId="1" fillId="0" borderId="0"/>
    <xf numFmtId="0" fontId="1" fillId="0" borderId="0"/>
    <xf numFmtId="0" fontId="100" fillId="0" borderId="0" applyFont="0" applyFill="0" applyBorder="0" applyAlignment="0" applyProtection="0"/>
    <xf numFmtId="0" fontId="7" fillId="0" borderId="0"/>
    <xf numFmtId="0" fontId="1" fillId="0" borderId="0"/>
    <xf numFmtId="0" fontId="1" fillId="0" borderId="0"/>
    <xf numFmtId="0" fontId="1" fillId="0" borderId="0"/>
    <xf numFmtId="0" fontId="51" fillId="0" borderId="0"/>
    <xf numFmtId="0" fontId="46" fillId="0" borderId="0"/>
    <xf numFmtId="0" fontId="1" fillId="0" borderId="0"/>
    <xf numFmtId="0" fontId="1" fillId="0" borderId="0"/>
    <xf numFmtId="224" fontId="1" fillId="0" borderId="0"/>
    <xf numFmtId="0" fontId="147" fillId="0" borderId="0"/>
    <xf numFmtId="0" fontId="1" fillId="0" borderId="0"/>
    <xf numFmtId="0" fontId="1" fillId="0" borderId="0"/>
    <xf numFmtId="0" fontId="1" fillId="0" borderId="0"/>
    <xf numFmtId="0" fontId="137" fillId="0" borderId="14">
      <alignment horizontal="left" vertical="center"/>
    </xf>
    <xf numFmtId="0" fontId="1" fillId="0" borderId="0"/>
    <xf numFmtId="0" fontId="1" fillId="0" borderId="0"/>
    <xf numFmtId="0" fontId="1" fillId="0" borderId="0"/>
    <xf numFmtId="0" fontId="1" fillId="0" borderId="0"/>
    <xf numFmtId="0" fontId="1" fillId="0" borderId="0"/>
    <xf numFmtId="0" fontId="32" fillId="0" borderId="0">
      <alignment vertical="center"/>
    </xf>
    <xf numFmtId="0" fontId="1" fillId="0" borderId="0"/>
    <xf numFmtId="0" fontId="1" fillId="0" borderId="0"/>
    <xf numFmtId="0" fontId="1" fillId="0" borderId="0"/>
    <xf numFmtId="14" fontId="128" fillId="0" borderId="0" applyFill="0" applyBorder="0" applyAlignment="0"/>
    <xf numFmtId="0" fontId="1" fillId="0" borderId="0"/>
    <xf numFmtId="0" fontId="1" fillId="0" borderId="0"/>
    <xf numFmtId="0" fontId="1" fillId="0" borderId="0"/>
    <xf numFmtId="0" fontId="141" fillId="0" borderId="0">
      <alignment horizontal="center" vertical="center"/>
    </xf>
    <xf numFmtId="0" fontId="32"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32" fillId="0" borderId="0"/>
    <xf numFmtId="39" fontId="118" fillId="0" borderId="0" applyFont="0" applyFill="0" applyBorder="0" applyAlignment="0" applyProtection="0"/>
    <xf numFmtId="0" fontId="46" fillId="0" borderId="0" applyNumberFormat="0" applyFont="0"/>
    <xf numFmtId="0" fontId="1" fillId="0" borderId="0"/>
    <xf numFmtId="0" fontId="16" fillId="0" borderId="0"/>
    <xf numFmtId="0" fontId="1" fillId="0" borderId="0"/>
    <xf numFmtId="181"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4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3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207" fontId="117" fillId="0" borderId="0" applyFont="0" applyFill="0" applyBorder="0" applyAlignment="0" applyProtection="0"/>
    <xf numFmtId="0" fontId="1" fillId="0" borderId="0"/>
    <xf numFmtId="0" fontId="1" fillId="0" borderId="0"/>
    <xf numFmtId="0" fontId="1" fillId="0" borderId="0"/>
    <xf numFmtId="0" fontId="46" fillId="0" borderId="0"/>
    <xf numFmtId="0" fontId="1" fillId="0" borderId="0"/>
    <xf numFmtId="0" fontId="46" fillId="0" borderId="0" applyFill="0" applyBorder="0" applyAlignment="0"/>
    <xf numFmtId="0" fontId="1" fillId="0" borderId="0"/>
    <xf numFmtId="0" fontId="1" fillId="0" borderId="0"/>
    <xf numFmtId="0" fontId="1" fillId="0" borderId="0"/>
    <xf numFmtId="0" fontId="46" fillId="0" borderId="0">
      <alignment vertical="center"/>
    </xf>
    <xf numFmtId="0" fontId="1" fillId="0" borderId="0"/>
    <xf numFmtId="0" fontId="1" fillId="0" borderId="0"/>
    <xf numFmtId="0" fontId="150" fillId="0" borderId="0"/>
    <xf numFmtId="0" fontId="1" fillId="0" borderId="0"/>
    <xf numFmtId="0" fontId="1" fillId="0" borderId="0"/>
    <xf numFmtId="0" fontId="1" fillId="0" borderId="0"/>
    <xf numFmtId="0" fontId="1" fillId="0" borderId="0"/>
    <xf numFmtId="0" fontId="1" fillId="0" borderId="0"/>
    <xf numFmtId="227" fontId="46" fillId="0" borderId="0" applyFont="0" applyFill="0" applyBorder="0" applyAlignment="0" applyProtection="0"/>
    <xf numFmtId="0" fontId="1" fillId="0" borderId="0"/>
    <xf numFmtId="37" fontId="11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224" fontId="1" fillId="0" borderId="0"/>
    <xf numFmtId="0" fontId="1" fillId="0" borderId="0"/>
    <xf numFmtId="0" fontId="1" fillId="0" borderId="0"/>
    <xf numFmtId="0" fontId="1" fillId="0" borderId="0"/>
    <xf numFmtId="224" fontId="1" fillId="0" borderId="0"/>
    <xf numFmtId="0" fontId="1" fillId="0" borderId="0"/>
    <xf numFmtId="0" fontId="1" fillId="0" borderId="0"/>
    <xf numFmtId="0" fontId="153" fillId="0" borderId="0"/>
    <xf numFmtId="0" fontId="1" fillId="0" borderId="0"/>
    <xf numFmtId="178" fontId="128" fillId="0" borderId="0" applyFill="0" applyBorder="0" applyAlignment="0"/>
    <xf numFmtId="0" fontId="1" fillId="0" borderId="0"/>
    <xf numFmtId="0" fontId="1" fillId="0" borderId="0"/>
    <xf numFmtId="198" fontId="1" fillId="0" borderId="0" applyFill="0" applyBorder="0" applyAlignment="0"/>
    <xf numFmtId="0" fontId="1" fillId="0" borderId="0"/>
    <xf numFmtId="0" fontId="2" fillId="0" borderId="0" applyFill="0" applyBorder="0" applyAlignment="0"/>
    <xf numFmtId="183" fontId="1" fillId="0" borderId="0" applyFont="0" applyFill="0" applyBorder="0" applyAlignment="0" applyProtection="0"/>
    <xf numFmtId="0" fontId="1" fillId="0" borderId="0"/>
    <xf numFmtId="0" fontId="1" fillId="0" borderId="0"/>
    <xf numFmtId="0" fontId="1" fillId="0" borderId="0"/>
    <xf numFmtId="0" fontId="25" fillId="0" borderId="0">
      <alignment vertical="center"/>
    </xf>
    <xf numFmtId="0" fontId="32" fillId="0" borderId="0" applyFont="0" applyFill="0">
      <alignment horizontal="fill"/>
    </xf>
    <xf numFmtId="0" fontId="1" fillId="0" borderId="0"/>
    <xf numFmtId="0" fontId="1" fillId="0" borderId="0"/>
    <xf numFmtId="10" fontId="7" fillId="0" borderId="0" applyFont="0" applyFill="0" applyBorder="0" applyAlignment="0" applyProtection="0"/>
    <xf numFmtId="0" fontId="1" fillId="0" borderId="0"/>
    <xf numFmtId="0" fontId="127" fillId="0" borderId="0" applyNumberFormat="0" applyFill="0" applyBorder="0" applyAlignment="0" applyProtection="0">
      <alignment vertical="top"/>
      <protection locked="0"/>
    </xf>
    <xf numFmtId="0" fontId="1" fillId="0" borderId="0"/>
    <xf numFmtId="0" fontId="1" fillId="0" borderId="0"/>
    <xf numFmtId="206" fontId="7" fillId="0" borderId="0" applyFill="0" applyBorder="0" applyProtection="0">
      <alignment horizontal="right"/>
    </xf>
    <xf numFmtId="216" fontId="7" fillId="0" borderId="0" applyFill="0" applyBorder="0" applyProtection="0">
      <alignment horizontal="right"/>
    </xf>
    <xf numFmtId="177" fontId="139" fillId="0" borderId="0" applyFill="0" applyBorder="0" applyProtection="0">
      <alignment horizontal="center"/>
    </xf>
    <xf numFmtId="179" fontId="157" fillId="0" borderId="0" applyFill="0" applyBorder="0" applyProtection="0">
      <alignment horizontal="right"/>
    </xf>
    <xf numFmtId="219" fontId="7" fillId="0" borderId="0" applyFill="0" applyBorder="0" applyProtection="0">
      <alignment horizontal="right"/>
    </xf>
    <xf numFmtId="10" fontId="117" fillId="0" borderId="0" applyFont="0" applyFill="0" applyBorder="0" applyAlignment="0" applyProtection="0"/>
    <xf numFmtId="0" fontId="158" fillId="0" borderId="0" applyNumberFormat="0" applyFill="0" applyBorder="0" applyAlignment="0" applyProtection="0">
      <alignment vertical="top"/>
      <protection locked="0"/>
    </xf>
    <xf numFmtId="40" fontId="120" fillId="0" borderId="0" applyBorder="0">
      <alignment horizontal="right"/>
    </xf>
    <xf numFmtId="0" fontId="1" fillId="0" borderId="0"/>
    <xf numFmtId="198" fontId="1" fillId="0" borderId="0" applyFill="0" applyBorder="0" applyAlignment="0"/>
    <xf numFmtId="183" fontId="1" fillId="0" borderId="0" applyFill="0" applyBorder="0" applyAlignment="0"/>
    <xf numFmtId="42" fontId="46" fillId="0" borderId="0" applyFont="0" applyFill="0" applyBorder="0" applyAlignment="0" applyProtection="0"/>
    <xf numFmtId="217" fontId="1" fillId="0" borderId="0" applyFill="0" applyBorder="0" applyAlignment="0"/>
    <xf numFmtId="9" fontId="118" fillId="0" borderId="0" applyFont="0" applyFill="0" applyBorder="0" applyAlignment="0" applyProtection="0"/>
    <xf numFmtId="25" fontId="118" fillId="0" borderId="0" applyFont="0" applyFill="0" applyBorder="0" applyAlignment="0" applyProtection="0"/>
    <xf numFmtId="198" fontId="1" fillId="0" borderId="0" applyFill="0" applyBorder="0" applyAlignment="0"/>
    <xf numFmtId="0" fontId="132" fillId="0" borderId="18" applyNumberFormat="0" applyFill="0" applyProtection="0">
      <alignment horizontal="center"/>
    </xf>
    <xf numFmtId="0" fontId="156" fillId="0" borderId="0" applyNumberFormat="0" applyFill="0" applyBorder="0" applyAlignment="0" applyProtection="0">
      <alignment vertical="top"/>
      <protection locked="0"/>
    </xf>
    <xf numFmtId="0" fontId="154" fillId="0" borderId="0" applyFill="0" applyBorder="0">
      <alignment horizontal="right"/>
    </xf>
    <xf numFmtId="0" fontId="131" fillId="0" borderId="27"/>
    <xf numFmtId="181" fontId="1" fillId="0" borderId="0" applyFont="0" applyFill="0" applyBorder="0" applyAlignment="0" applyProtection="0"/>
    <xf numFmtId="0" fontId="32" fillId="0" borderId="0" applyFill="0" applyBorder="0">
      <alignment horizontal="right"/>
    </xf>
    <xf numFmtId="38" fontId="116" fillId="12" borderId="0" applyNumberFormat="0" applyBorder="0" applyAlignment="0" applyProtection="0"/>
    <xf numFmtId="0" fontId="129" fillId="0" borderId="5">
      <alignment horizontal="center"/>
    </xf>
    <xf numFmtId="209" fontId="46" fillId="0" borderId="0" applyFont="0" applyFill="0" applyBorder="0" applyAlignment="0" applyProtection="0"/>
    <xf numFmtId="224" fontId="1" fillId="0" borderId="0"/>
    <xf numFmtId="224" fontId="1" fillId="0" borderId="0"/>
    <xf numFmtId="0" fontId="159" fillId="0" borderId="0"/>
    <xf numFmtId="224" fontId="1" fillId="0" borderId="0"/>
    <xf numFmtId="224" fontId="1" fillId="0" borderId="0"/>
    <xf numFmtId="224" fontId="1" fillId="0" borderId="0"/>
    <xf numFmtId="200" fontId="1" fillId="0" borderId="0" applyFont="0" applyFill="0" applyBorder="0" applyAlignment="0" applyProtection="0"/>
    <xf numFmtId="201" fontId="1" fillId="0" borderId="0" applyFont="0" applyFill="0" applyBorder="0" applyAlignment="0" applyProtection="0"/>
    <xf numFmtId="201" fontId="1" fillId="0" borderId="0" applyFill="0" applyBorder="0" applyAlignment="0"/>
    <xf numFmtId="210" fontId="1" fillId="0" borderId="0" applyFont="0" applyFill="0" applyBorder="0" applyAlignment="0" applyProtection="0"/>
    <xf numFmtId="0" fontId="7" fillId="0" borderId="0"/>
    <xf numFmtId="39" fontId="117" fillId="0" borderId="0" applyFont="0" applyFill="0" applyBorder="0" applyAlignment="0" applyProtection="0"/>
    <xf numFmtId="201" fontId="1" fillId="0" borderId="0" applyFill="0" applyBorder="0" applyAlignment="0"/>
    <xf numFmtId="218" fontId="1" fillId="0" borderId="0"/>
    <xf numFmtId="0" fontId="146" fillId="0" borderId="0" applyNumberFormat="0" applyAlignment="0"/>
    <xf numFmtId="198" fontId="1" fillId="0" borderId="0" applyFont="0" applyFill="0" applyBorder="0" applyAlignment="0" applyProtection="0"/>
    <xf numFmtId="190" fontId="117" fillId="0" borderId="0" applyFont="0" applyFill="0" applyBorder="0" applyAlignment="0" applyProtection="0"/>
    <xf numFmtId="195" fontId="118" fillId="0" borderId="0" applyFont="0" applyFill="0" applyBorder="0" applyAlignment="0" applyProtection="0"/>
    <xf numFmtId="15" fontId="134" fillId="0" borderId="0"/>
    <xf numFmtId="198" fontId="1" fillId="0" borderId="0" applyFill="0" applyBorder="0" applyAlignment="0"/>
    <xf numFmtId="217" fontId="1" fillId="0" borderId="0" applyFill="0" applyBorder="0" applyAlignment="0"/>
    <xf numFmtId="0" fontId="116" fillId="5" borderId="7"/>
    <xf numFmtId="0" fontId="46" fillId="0" borderId="0"/>
    <xf numFmtId="225" fontId="7" fillId="0" borderId="0" applyFont="0" applyFill="0" applyBorder="0" applyAlignment="0" applyProtection="0"/>
    <xf numFmtId="10" fontId="116" fillId="6" borderId="7" applyNumberFormat="0" applyBorder="0" applyAlignment="0" applyProtection="0"/>
    <xf numFmtId="189" fontId="46" fillId="0" borderId="0"/>
    <xf numFmtId="0" fontId="151" fillId="0" borderId="0" applyNumberFormat="0" applyFill="0" applyBorder="0" applyAlignment="0" applyProtection="0">
      <alignment vertical="top"/>
      <protection locked="0"/>
    </xf>
    <xf numFmtId="43" fontId="7" fillId="0" borderId="0" applyFont="0" applyFill="0" applyBorder="0" applyAlignment="0" applyProtection="0"/>
    <xf numFmtId="0" fontId="152" fillId="0" borderId="0">
      <alignment horizontal="left"/>
    </xf>
    <xf numFmtId="0" fontId="46" fillId="0" borderId="0"/>
    <xf numFmtId="0" fontId="137" fillId="0" borderId="23" applyNumberFormat="0" applyAlignment="0" applyProtection="0">
      <alignment horizontal="left" vertical="center"/>
    </xf>
    <xf numFmtId="0" fontId="129" fillId="0" borderId="14" applyNumberFormat="0">
      <alignment horizontal="right" wrapText="1"/>
    </xf>
    <xf numFmtId="0" fontId="149" fillId="0" borderId="0" applyNumberFormat="0" applyFill="0" applyBorder="0" applyAlignment="0" applyProtection="0">
      <alignment vertical="top"/>
      <protection locked="0"/>
    </xf>
    <xf numFmtId="0" fontId="32" fillId="0" borderId="0"/>
    <xf numFmtId="215" fontId="46" fillId="0" borderId="0" applyFont="0" applyFill="0" applyBorder="0" applyAlignment="0" applyProtection="0"/>
    <xf numFmtId="0" fontId="46" fillId="0" borderId="0" applyNumberFormat="0" applyFill="0" applyBorder="0" applyAlignment="0" applyProtection="0">
      <alignment vertical="top"/>
      <protection locked="0"/>
    </xf>
    <xf numFmtId="210" fontId="46" fillId="49" borderId="0"/>
    <xf numFmtId="0" fontId="154" fillId="51" borderId="0" applyNumberFormat="0" applyFont="0" applyBorder="0" applyAlignment="0" applyProtection="0">
      <alignment horizontal="right"/>
    </xf>
    <xf numFmtId="38" fontId="5" fillId="0" borderId="0"/>
    <xf numFmtId="38" fontId="140" fillId="0" borderId="0"/>
    <xf numFmtId="38" fontId="162" fillId="0" borderId="0"/>
    <xf numFmtId="38" fontId="154" fillId="0" borderId="0"/>
    <xf numFmtId="0" fontId="16" fillId="0" borderId="0"/>
    <xf numFmtId="201" fontId="1" fillId="0" borderId="0" applyFill="0" applyBorder="0" applyAlignment="0"/>
    <xf numFmtId="198" fontId="1" fillId="0" borderId="0" applyFill="0" applyBorder="0" applyAlignment="0"/>
    <xf numFmtId="210" fontId="46" fillId="50" borderId="0"/>
    <xf numFmtId="0" fontId="46" fillId="0" borderId="0"/>
    <xf numFmtId="197" fontId="46" fillId="0" borderId="0" applyFont="0" applyFill="0" applyBorder="0" applyAlignment="0" applyProtection="0"/>
    <xf numFmtId="204" fontId="46" fillId="0" borderId="0" applyFont="0" applyFill="0" applyBorder="0" applyAlignment="0" applyProtection="0"/>
    <xf numFmtId="0" fontId="7" fillId="0" borderId="0"/>
    <xf numFmtId="37" fontId="155" fillId="0" borderId="0"/>
    <xf numFmtId="39" fontId="46" fillId="0" borderId="0"/>
    <xf numFmtId="0" fontId="7" fillId="0" borderId="0"/>
    <xf numFmtId="200" fontId="1" fillId="0" borderId="0" applyFont="0" applyFill="0" applyBorder="0" applyAlignment="0" applyProtection="0"/>
    <xf numFmtId="0" fontId="135" fillId="0" borderId="0" applyNumberFormat="0" applyFill="0" applyBorder="0" applyAlignment="0" applyProtection="0"/>
    <xf numFmtId="9" fontId="7" fillId="0" borderId="0" applyFont="0" applyFill="0" applyBorder="0" applyAlignment="0" applyProtection="0"/>
    <xf numFmtId="205" fontId="1" fillId="0" borderId="0" applyFont="0" applyFill="0" applyBorder="0" applyAlignment="0" applyProtection="0"/>
    <xf numFmtId="10" fontId="1" fillId="0" borderId="0" applyFont="0" applyFill="0" applyBorder="0" applyAlignment="0" applyProtection="0"/>
    <xf numFmtId="201" fontId="1" fillId="0" borderId="0" applyFill="0" applyBorder="0" applyAlignment="0"/>
    <xf numFmtId="198" fontId="1" fillId="0" borderId="0" applyFill="0" applyBorder="0" applyAlignment="0"/>
    <xf numFmtId="198" fontId="1" fillId="0" borderId="0" applyFill="0" applyBorder="0" applyAlignment="0"/>
    <xf numFmtId="227" fontId="160" fillId="0" borderId="0"/>
    <xf numFmtId="0" fontId="126" fillId="0" borderId="27">
      <alignment horizontal="center"/>
    </xf>
    <xf numFmtId="220" fontId="46" fillId="0" borderId="0" applyNumberFormat="0" applyFill="0" applyBorder="0" applyAlignment="0" applyProtection="0">
      <alignment horizontal="left"/>
    </xf>
    <xf numFmtId="0" fontId="161" fillId="52" borderId="0" applyNumberFormat="0"/>
    <xf numFmtId="0" fontId="131" fillId="0" borderId="0"/>
    <xf numFmtId="0" fontId="135" fillId="0" borderId="0" applyNumberFormat="0" applyFill="0" applyBorder="0" applyAlignment="0" applyProtection="0"/>
    <xf numFmtId="192" fontId="1" fillId="0" borderId="0" applyFont="0" applyFill="0" applyBorder="0" applyAlignment="0" applyProtection="0"/>
    <xf numFmtId="0" fontId="46" fillId="0" borderId="0">
      <alignment vertical="center"/>
    </xf>
    <xf numFmtId="0" fontId="46" fillId="0" borderId="0"/>
    <xf numFmtId="0" fontId="46" fillId="0" borderId="0">
      <alignment vertical="center"/>
    </xf>
    <xf numFmtId="0" fontId="46" fillId="0" borderId="0">
      <alignment vertical="center"/>
    </xf>
    <xf numFmtId="0" fontId="46" fillId="0" borderId="0"/>
    <xf numFmtId="0" fontId="46" fillId="0" borderId="0"/>
    <xf numFmtId="0" fontId="32" fillId="0" borderId="0"/>
    <xf numFmtId="0" fontId="20" fillId="0" borderId="0"/>
    <xf numFmtId="0" fontId="156" fillId="0" borderId="0" applyNumberFormat="0" applyFill="0" applyBorder="0" applyAlignment="0" applyProtection="0">
      <alignment vertical="top"/>
      <protection locked="0"/>
    </xf>
    <xf numFmtId="0" fontId="126" fillId="0" borderId="0" applyNumberFormat="0" applyFill="0" applyBorder="0" applyAlignment="0" applyProtection="0"/>
    <xf numFmtId="0" fontId="163" fillId="0" borderId="0" applyNumberFormat="0" applyFill="0" applyBorder="0" applyAlignment="0" applyProtection="0">
      <alignment vertical="top"/>
      <protection locked="0"/>
    </xf>
    <xf numFmtId="202" fontId="46" fillId="0" borderId="0" applyFont="0" applyFill="0" applyBorder="0" applyAlignment="0" applyProtection="0"/>
    <xf numFmtId="0" fontId="164" fillId="0" borderId="0"/>
    <xf numFmtId="41" fontId="7" fillId="0" borderId="0" applyFont="0" applyFill="0" applyBorder="0" applyAlignment="0" applyProtection="0"/>
    <xf numFmtId="223" fontId="32" fillId="0" borderId="0" applyFont="0" applyFill="0" applyBorder="0" applyAlignment="0" applyProtection="0"/>
    <xf numFmtId="43" fontId="25" fillId="0" borderId="0" applyFont="0" applyFill="0" applyBorder="0" applyAlignment="0" applyProtection="0">
      <alignment vertical="center"/>
    </xf>
    <xf numFmtId="43" fontId="46" fillId="0" borderId="0" applyFont="0" applyFill="0" applyBorder="0" applyAlignment="0" applyProtection="0"/>
    <xf numFmtId="43" fontId="46" fillId="0" borderId="0" applyFont="0" applyFill="0" applyBorder="0" applyAlignment="0" applyProtection="0"/>
    <xf numFmtId="43" fontId="24" fillId="0" borderId="0" applyFont="0" applyFill="0" applyBorder="0" applyAlignment="0" applyProtection="0">
      <alignment vertical="center"/>
    </xf>
    <xf numFmtId="43" fontId="25" fillId="0" borderId="0" applyFont="0" applyFill="0" applyBorder="0" applyAlignment="0" applyProtection="0">
      <alignment vertical="center"/>
    </xf>
    <xf numFmtId="181" fontId="1" fillId="0" borderId="7" applyNumberFormat="0"/>
    <xf numFmtId="38" fontId="100" fillId="0" borderId="0" applyFont="0" applyFill="0" applyBorder="0" applyAlignment="0" applyProtection="0"/>
    <xf numFmtId="0" fontId="100" fillId="0" borderId="0" applyFont="0" applyFill="0" applyBorder="0" applyAlignment="0" applyProtection="0"/>
    <xf numFmtId="0" fontId="1" fillId="0" borderId="0"/>
  </cellStyleXfs>
  <cellXfs count="1037">
    <xf numFmtId="0" fontId="0" fillId="0" borderId="0" xfId="0"/>
    <xf numFmtId="0" fontId="1" fillId="0" borderId="0" xfId="448"/>
    <xf numFmtId="0" fontId="2" fillId="2" borderId="0" xfId="448" applyFont="1" applyFill="1"/>
    <xf numFmtId="0" fontId="1" fillId="2" borderId="0" xfId="448" applyFill="1"/>
    <xf numFmtId="0" fontId="1" fillId="3" borderId="1" xfId="448" applyFill="1" applyBorder="1"/>
    <xf numFmtId="0" fontId="3" fillId="4" borderId="2" xfId="448" applyFont="1" applyFill="1" applyBorder="1" applyAlignment="1">
      <alignment horizontal="center"/>
    </xf>
    <xf numFmtId="0" fontId="4" fillId="5" borderId="3" xfId="448" applyFont="1" applyFill="1" applyBorder="1" applyAlignment="1">
      <alignment horizontal="center"/>
    </xf>
    <xf numFmtId="0" fontId="3" fillId="4" borderId="3" xfId="448" applyFont="1" applyFill="1" applyBorder="1" applyAlignment="1">
      <alignment horizontal="center"/>
    </xf>
    <xf numFmtId="0" fontId="3" fillId="4" borderId="4" xfId="448" applyFont="1" applyFill="1" applyBorder="1" applyAlignment="1">
      <alignment horizontal="center"/>
    </xf>
    <xf numFmtId="0" fontId="1" fillId="3" borderId="5" xfId="448" applyFill="1" applyBorder="1"/>
    <xf numFmtId="0" fontId="1" fillId="3" borderId="6" xfId="448" applyFill="1" applyBorder="1"/>
    <xf numFmtId="0" fontId="5" fillId="0" borderId="0" xfId="0" applyFont="1" applyAlignment="1">
      <alignment vertical="center"/>
    </xf>
    <xf numFmtId="0" fontId="6" fillId="0" borderId="0" xfId="0" applyFont="1" applyAlignment="1">
      <alignment horizontal="center" vertical="center"/>
    </xf>
    <xf numFmtId="0" fontId="7" fillId="0" borderId="0" xfId="0" applyFont="1" applyAlignment="1">
      <alignment vertical="center"/>
    </xf>
    <xf numFmtId="228" fontId="8" fillId="6" borderId="0" xfId="22" applyNumberFormat="1" applyFill="1" applyAlignment="1" applyProtection="1">
      <alignment horizontal="left" vertical="center" shrinkToFit="1"/>
      <protection locked="0" hidden="1"/>
    </xf>
    <xf numFmtId="0" fontId="9" fillId="0" borderId="0" xfId="22" applyFont="1" applyAlignment="1" applyProtection="1">
      <alignment horizontal="left" vertical="center" wrapText="1"/>
    </xf>
    <xf numFmtId="0" fontId="7" fillId="0" borderId="0" xfId="0" applyFont="1" applyAlignment="1">
      <alignment horizontal="center" vertical="center" wrapText="1"/>
    </xf>
    <xf numFmtId="0" fontId="10" fillId="0" borderId="0" xfId="0" applyFont="1" applyAlignment="1">
      <alignment horizontal="center" vertical="center" wrapText="1"/>
    </xf>
    <xf numFmtId="176" fontId="6" fillId="0" borderId="0" xfId="0" applyNumberFormat="1" applyFont="1" applyAlignment="1">
      <alignment horizontal="center" vertical="center"/>
    </xf>
    <xf numFmtId="0" fontId="6" fillId="0" borderId="0" xfId="0" applyNumberFormat="1" applyFont="1" applyAlignment="1">
      <alignment horizontal="center" vertical="center"/>
    </xf>
    <xf numFmtId="176" fontId="7" fillId="0" borderId="0" xfId="0" applyNumberFormat="1" applyFont="1" applyAlignment="1">
      <alignment horizontal="center" vertical="center"/>
    </xf>
    <xf numFmtId="0" fontId="6" fillId="0" borderId="0" xfId="0" applyNumberFormat="1" applyFont="1" applyAlignment="1">
      <alignment horizontal="right" vertical="center"/>
    </xf>
    <xf numFmtId="176" fontId="6" fillId="0" borderId="0" xfId="0" applyNumberFormat="1" applyFont="1" applyAlignment="1">
      <alignment vertical="center"/>
    </xf>
    <xf numFmtId="0" fontId="6" fillId="0" borderId="0" xfId="0" applyFont="1" applyAlignment="1">
      <alignment horizontal="right" vertical="center"/>
    </xf>
    <xf numFmtId="0" fontId="11" fillId="0" borderId="7" xfId="0" applyFont="1" applyBorder="1" applyAlignment="1">
      <alignment horizontal="center" vertical="center"/>
    </xf>
    <xf numFmtId="0" fontId="11" fillId="0" borderId="8" xfId="0" applyFont="1" applyBorder="1" applyAlignment="1">
      <alignment horizontal="center" vertical="center"/>
    </xf>
    <xf numFmtId="0" fontId="11" fillId="0" borderId="9" xfId="0" applyFont="1" applyBorder="1" applyAlignment="1">
      <alignment horizontal="center" vertical="center" wrapText="1"/>
    </xf>
    <xf numFmtId="0" fontId="7" fillId="0" borderId="7" xfId="0" applyFont="1" applyBorder="1" applyAlignment="1">
      <alignment horizontal="center" vertical="center"/>
    </xf>
    <xf numFmtId="0" fontId="6" fillId="0" borderId="7" xfId="0" applyFont="1" applyBorder="1" applyAlignment="1">
      <alignment horizontal="left" vertical="center"/>
    </xf>
    <xf numFmtId="14" fontId="7" fillId="0" borderId="7" xfId="0" applyNumberFormat="1" applyFont="1" applyBorder="1" applyAlignment="1">
      <alignment horizontal="center" vertical="center"/>
    </xf>
    <xf numFmtId="0" fontId="6" fillId="0" borderId="7" xfId="0" applyFont="1" applyBorder="1" applyAlignment="1">
      <alignment horizontal="center" vertical="center"/>
    </xf>
    <xf numFmtId="43" fontId="7" fillId="0" borderId="8" xfId="0" applyNumberFormat="1" applyFont="1" applyBorder="1" applyAlignment="1">
      <alignment horizontal="right" vertical="center"/>
    </xf>
    <xf numFmtId="43" fontId="7" fillId="0" borderId="7" xfId="0" applyNumberFormat="1" applyFont="1" applyBorder="1" applyAlignment="1">
      <alignment horizontal="right" vertical="center"/>
    </xf>
    <xf numFmtId="0" fontId="7" fillId="0" borderId="7" xfId="0" applyFont="1" applyBorder="1" applyAlignment="1">
      <alignment vertical="center"/>
    </xf>
    <xf numFmtId="43" fontId="7" fillId="0" borderId="9" xfId="0" applyNumberFormat="1" applyFont="1" applyBorder="1" applyAlignment="1">
      <alignment horizontal="right" vertical="center"/>
    </xf>
    <xf numFmtId="0" fontId="6" fillId="0" borderId="10" xfId="0" applyFont="1" applyBorder="1" applyAlignment="1">
      <alignment horizontal="center" vertical="center"/>
    </xf>
    <xf numFmtId="0" fontId="6" fillId="0" borderId="9" xfId="0" applyFont="1" applyBorder="1" applyAlignment="1">
      <alignment horizontal="center" vertical="center"/>
    </xf>
    <xf numFmtId="0" fontId="6" fillId="0" borderId="0" xfId="0" applyNumberFormat="1" applyFont="1" applyAlignment="1">
      <alignment vertical="center"/>
    </xf>
    <xf numFmtId="0" fontId="6" fillId="0" borderId="0" xfId="0" applyFont="1" applyAlignment="1">
      <alignment vertical="center"/>
    </xf>
    <xf numFmtId="176" fontId="7" fillId="0" borderId="0" xfId="0" applyNumberFormat="1" applyFont="1" applyAlignment="1">
      <alignment vertical="center"/>
    </xf>
    <xf numFmtId="0" fontId="9" fillId="0" borderId="0" xfId="22" applyFont="1" applyAlignment="1" applyProtection="1"/>
    <xf numFmtId="0" fontId="7" fillId="0" borderId="0" xfId="0" applyFont="1" applyAlignment="1">
      <alignment horizontal="center" vertical="center"/>
    </xf>
    <xf numFmtId="0" fontId="10" fillId="0" borderId="0" xfId="0" applyFont="1" applyAlignment="1">
      <alignment horizontal="center" vertical="center"/>
    </xf>
    <xf numFmtId="176" fontId="6" fillId="0" borderId="0" xfId="0" applyNumberFormat="1" applyFont="1" applyAlignment="1">
      <alignment horizontal="right" vertical="center"/>
    </xf>
    <xf numFmtId="43" fontId="7" fillId="0" borderId="8" xfId="0" applyNumberFormat="1" applyFont="1" applyBorder="1" applyAlignment="1">
      <alignment vertical="center"/>
    </xf>
    <xf numFmtId="43" fontId="7" fillId="0" borderId="9" xfId="0" applyNumberFormat="1" applyFont="1" applyBorder="1" applyAlignment="1">
      <alignment vertical="center"/>
    </xf>
    <xf numFmtId="43" fontId="7" fillId="0" borderId="7" xfId="0" applyNumberFormat="1" applyFont="1" applyBorder="1" applyAlignment="1">
      <alignment vertical="center"/>
    </xf>
    <xf numFmtId="0" fontId="12" fillId="0" borderId="0" xfId="0" applyFont="1" applyAlignment="1">
      <alignment vertical="center"/>
    </xf>
    <xf numFmtId="0" fontId="13" fillId="0" borderId="7" xfId="0" applyFont="1" applyBorder="1" applyAlignment="1">
      <alignment horizontal="left" vertical="center"/>
    </xf>
    <xf numFmtId="0" fontId="14" fillId="0" borderId="7" xfId="0" applyFont="1" applyBorder="1" applyAlignment="1">
      <alignment horizontal="center" vertical="center"/>
    </xf>
    <xf numFmtId="0" fontId="14" fillId="0" borderId="8" xfId="0" applyFont="1" applyBorder="1" applyAlignment="1">
      <alignment horizontal="center" vertical="center"/>
    </xf>
    <xf numFmtId="0" fontId="11" fillId="0" borderId="11" xfId="0" applyFont="1" applyBorder="1" applyAlignment="1">
      <alignment horizontal="center" vertical="center"/>
    </xf>
    <xf numFmtId="0" fontId="11" fillId="0" borderId="9" xfId="0" applyFont="1" applyBorder="1" applyAlignment="1">
      <alignment horizontal="center" vertical="center"/>
    </xf>
    <xf numFmtId="14" fontId="7" fillId="0" borderId="7" xfId="0" applyNumberFormat="1" applyFont="1" applyBorder="1" applyAlignment="1">
      <alignment horizontal="right" vertical="center"/>
    </xf>
    <xf numFmtId="0" fontId="6" fillId="0" borderId="7" xfId="0" applyFont="1" applyBorder="1" applyAlignment="1">
      <alignment horizontal="right" vertical="center"/>
    </xf>
    <xf numFmtId="0" fontId="6" fillId="0" borderId="9" xfId="0" applyFont="1" applyBorder="1" applyAlignment="1">
      <alignment horizontal="right" vertical="center"/>
    </xf>
    <xf numFmtId="0" fontId="7" fillId="0" borderId="0" xfId="0" applyNumberFormat="1" applyFont="1" applyAlignment="1">
      <alignment horizontal="center" vertical="center"/>
    </xf>
    <xf numFmtId="0" fontId="14" fillId="0" borderId="11" xfId="0" applyFont="1" applyBorder="1" applyAlignment="1">
      <alignment horizontal="center" vertical="center"/>
    </xf>
    <xf numFmtId="0" fontId="14" fillId="0" borderId="12" xfId="0" applyFont="1" applyBorder="1" applyAlignment="1">
      <alignment horizontal="center" vertical="center"/>
    </xf>
    <xf numFmtId="0" fontId="15" fillId="0" borderId="0" xfId="0" applyFont="1" applyAlignment="1">
      <alignment vertical="center"/>
    </xf>
    <xf numFmtId="0" fontId="14" fillId="0" borderId="7" xfId="0" applyFont="1" applyBorder="1" applyAlignment="1">
      <alignment vertical="center"/>
    </xf>
    <xf numFmtId="0" fontId="14" fillId="0" borderId="0" xfId="0" applyFont="1" applyAlignment="1">
      <alignment vertical="center"/>
    </xf>
    <xf numFmtId="0" fontId="2" fillId="0" borderId="7" xfId="0" applyFont="1" applyBorder="1" applyAlignment="1">
      <alignment horizontal="left" vertical="center"/>
    </xf>
    <xf numFmtId="0" fontId="7" fillId="0" borderId="7" xfId="0" applyFont="1" applyBorder="1" applyAlignment="1">
      <alignment horizontal="left" vertical="center"/>
    </xf>
    <xf numFmtId="0" fontId="11" fillId="0" borderId="7" xfId="0" applyFont="1" applyBorder="1" applyAlignment="1">
      <alignment horizontal="center" vertical="center" wrapText="1"/>
    </xf>
    <xf numFmtId="43" fontId="7" fillId="0" borderId="10" xfId="0" applyNumberFormat="1" applyFont="1" applyBorder="1" applyAlignment="1">
      <alignment horizontal="right" vertical="center"/>
    </xf>
    <xf numFmtId="0" fontId="2" fillId="0" borderId="7" xfId="0" applyFont="1" applyBorder="1" applyAlignment="1">
      <alignment vertical="center"/>
    </xf>
    <xf numFmtId="0" fontId="12" fillId="0" borderId="0" xfId="0" applyFont="1" applyFill="1" applyAlignment="1">
      <alignment vertical="center"/>
    </xf>
    <xf numFmtId="0" fontId="7" fillId="0" borderId="0" xfId="0" applyFont="1" applyFill="1" applyAlignment="1">
      <alignment horizontal="center" vertical="center"/>
    </xf>
    <xf numFmtId="0" fontId="6" fillId="0" borderId="0" xfId="0" applyFont="1" applyFill="1" applyAlignment="1">
      <alignment vertical="center"/>
    </xf>
    <xf numFmtId="0" fontId="7" fillId="0" borderId="0" xfId="0" applyFont="1" applyFill="1" applyAlignment="1">
      <alignment vertical="center"/>
    </xf>
    <xf numFmtId="228" fontId="9" fillId="0" borderId="0" xfId="22" applyNumberFormat="1" applyFont="1" applyFill="1" applyAlignment="1" applyProtection="1">
      <alignment horizontal="left" vertical="center" shrinkToFit="1"/>
      <protection locked="0" hidden="1"/>
    </xf>
    <xf numFmtId="0" fontId="9" fillId="0" borderId="0" xfId="22" applyFont="1" applyFill="1" applyAlignment="1" applyProtection="1"/>
    <xf numFmtId="0" fontId="7" fillId="0" borderId="0" xfId="0" applyFont="1" applyFill="1" applyAlignment="1">
      <alignment horizontal="center" vertical="center" wrapText="1"/>
    </xf>
    <xf numFmtId="0" fontId="10" fillId="0" borderId="0" xfId="0" applyFont="1" applyFill="1" applyAlignment="1">
      <alignment horizontal="center" vertical="center" wrapText="1"/>
    </xf>
    <xf numFmtId="176" fontId="6" fillId="0" borderId="0" xfId="0" applyNumberFormat="1" applyFont="1" applyFill="1" applyAlignment="1">
      <alignment horizontal="center" vertical="center"/>
    </xf>
    <xf numFmtId="176" fontId="7" fillId="0" borderId="0" xfId="0" applyNumberFormat="1" applyFont="1" applyFill="1" applyAlignment="1">
      <alignment horizontal="center" vertical="center"/>
    </xf>
    <xf numFmtId="176" fontId="6" fillId="0" borderId="0" xfId="0" applyNumberFormat="1" applyFont="1" applyFill="1" applyAlignment="1">
      <alignment horizontal="right" vertical="center"/>
    </xf>
    <xf numFmtId="176" fontId="6" fillId="0" borderId="0" xfId="0" applyNumberFormat="1" applyFont="1" applyFill="1" applyAlignment="1">
      <alignment vertical="center"/>
    </xf>
    <xf numFmtId="49" fontId="6" fillId="0" borderId="0" xfId="0" applyNumberFormat="1" applyFont="1" applyFill="1" applyBorder="1" applyAlignment="1">
      <alignment horizontal="right" vertical="center"/>
    </xf>
    <xf numFmtId="49" fontId="11" fillId="0" borderId="7" xfId="0" applyNumberFormat="1" applyFont="1" applyFill="1" applyBorder="1" applyAlignment="1">
      <alignment horizontal="center" vertical="center"/>
    </xf>
    <xf numFmtId="43" fontId="11" fillId="0" borderId="8" xfId="0" applyNumberFormat="1" applyFont="1" applyFill="1" applyBorder="1" applyAlignment="1">
      <alignment horizontal="center" vertical="center"/>
    </xf>
    <xf numFmtId="49" fontId="7" fillId="0" borderId="7" xfId="0" applyNumberFormat="1" applyFont="1" applyFill="1" applyBorder="1" applyAlignment="1">
      <alignment horizontal="center" vertical="center"/>
    </xf>
    <xf numFmtId="49" fontId="6" fillId="0" borderId="7" xfId="0" applyNumberFormat="1" applyFont="1" applyFill="1" applyBorder="1" applyAlignment="1">
      <alignment horizontal="left" vertical="center"/>
    </xf>
    <xf numFmtId="43" fontId="7" fillId="0" borderId="8" xfId="0" applyNumberFormat="1" applyFont="1" applyFill="1" applyBorder="1" applyAlignment="1">
      <alignment horizontal="right" vertical="center"/>
    </xf>
    <xf numFmtId="43" fontId="7" fillId="0" borderId="9" xfId="0" applyNumberFormat="1" applyFont="1" applyFill="1" applyBorder="1" applyAlignment="1">
      <alignment horizontal="right" vertical="center"/>
    </xf>
    <xf numFmtId="43" fontId="7" fillId="0" borderId="7" xfId="0" applyNumberFormat="1" applyFont="1" applyFill="1" applyBorder="1" applyAlignment="1">
      <alignment horizontal="right" vertical="center"/>
    </xf>
    <xf numFmtId="43" fontId="7" fillId="0" borderId="13" xfId="0" applyNumberFormat="1" applyFont="1" applyFill="1" applyBorder="1" applyAlignment="1">
      <alignment horizontal="right" vertical="center"/>
    </xf>
    <xf numFmtId="0" fontId="7" fillId="0" borderId="7" xfId="0" applyFont="1" applyFill="1" applyBorder="1" applyAlignment="1">
      <alignment horizontal="center" vertical="center"/>
    </xf>
    <xf numFmtId="0" fontId="6" fillId="0" borderId="7" xfId="0" applyFont="1" applyFill="1" applyBorder="1" applyAlignment="1">
      <alignment vertical="center"/>
    </xf>
    <xf numFmtId="49" fontId="6" fillId="0" borderId="7" xfId="0" applyNumberFormat="1" applyFont="1" applyFill="1" applyBorder="1" applyAlignment="1">
      <alignment vertical="center"/>
    </xf>
    <xf numFmtId="0" fontId="6" fillId="0" borderId="10" xfId="0" applyFont="1" applyFill="1" applyBorder="1" applyAlignment="1">
      <alignment horizontal="center" vertical="center"/>
    </xf>
    <xf numFmtId="0" fontId="6" fillId="0" borderId="9" xfId="0" applyFont="1" applyFill="1" applyBorder="1" applyAlignment="1">
      <alignment horizontal="center" vertical="center"/>
    </xf>
    <xf numFmtId="0" fontId="6" fillId="0" borderId="11" xfId="0" applyNumberFormat="1" applyFont="1" applyFill="1" applyBorder="1" applyAlignment="1">
      <alignment horizontal="left" vertical="center"/>
    </xf>
    <xf numFmtId="43" fontId="6" fillId="0" borderId="0" xfId="0" applyNumberFormat="1" applyFont="1" applyFill="1" applyBorder="1" applyAlignment="1">
      <alignment horizontal="left" vertical="center"/>
    </xf>
    <xf numFmtId="43" fontId="6" fillId="0" borderId="0" xfId="0" applyNumberFormat="1" applyFont="1" applyFill="1" applyBorder="1" applyAlignment="1">
      <alignment horizontal="right" vertical="center"/>
    </xf>
    <xf numFmtId="49" fontId="7" fillId="0" borderId="0" xfId="0" applyNumberFormat="1" applyFont="1" applyFill="1" applyAlignment="1">
      <alignment vertical="center"/>
    </xf>
    <xf numFmtId="0" fontId="16" fillId="0" borderId="0" xfId="0" applyFont="1" applyAlignment="1">
      <alignment vertical="center"/>
    </xf>
    <xf numFmtId="0" fontId="17" fillId="0" borderId="0" xfId="22" applyFont="1" applyAlignment="1" applyProtection="1">
      <alignment horizontal="left" vertical="center" wrapText="1"/>
    </xf>
    <xf numFmtId="0" fontId="18" fillId="0" borderId="0" xfId="0" applyFont="1" applyAlignment="1">
      <alignment horizontal="center" vertical="center" wrapText="1"/>
    </xf>
    <xf numFmtId="176" fontId="19" fillId="0" borderId="0" xfId="0" applyNumberFormat="1" applyFont="1" applyAlignment="1">
      <alignment horizontal="center" vertical="center"/>
    </xf>
    <xf numFmtId="176" fontId="16" fillId="0" borderId="0" xfId="0" applyNumberFormat="1" applyFont="1" applyAlignment="1">
      <alignment horizontal="center" vertical="center"/>
    </xf>
    <xf numFmtId="0" fontId="20" fillId="0" borderId="7" xfId="0" applyFont="1" applyFill="1" applyBorder="1" applyAlignment="1" applyProtection="1">
      <alignment vertical="center"/>
      <protection locked="0"/>
    </xf>
    <xf numFmtId="43" fontId="21" fillId="0" borderId="7" xfId="0" applyNumberFormat="1" applyFont="1" applyFill="1" applyBorder="1" applyAlignment="1" applyProtection="1">
      <alignment vertical="center"/>
      <protection locked="0"/>
    </xf>
    <xf numFmtId="43" fontId="22" fillId="0" borderId="7" xfId="0" applyNumberFormat="1" applyFont="1" applyFill="1" applyBorder="1" applyAlignment="1" applyProtection="1">
      <alignment vertical="center"/>
      <protection locked="0"/>
    </xf>
    <xf numFmtId="0" fontId="2" fillId="0" borderId="7" xfId="0" applyFont="1" applyFill="1" applyBorder="1" applyAlignment="1">
      <alignment horizontal="center" vertical="center"/>
    </xf>
    <xf numFmtId="0" fontId="19" fillId="0" borderId="9" xfId="0" applyFont="1" applyBorder="1" applyAlignment="1">
      <alignment horizontal="center" vertical="center"/>
    </xf>
    <xf numFmtId="0" fontId="19" fillId="0" borderId="0" xfId="0" applyFont="1" applyAlignment="1">
      <alignment vertical="center"/>
    </xf>
    <xf numFmtId="10" fontId="7" fillId="0" borderId="7" xfId="0" applyNumberFormat="1" applyFont="1" applyBorder="1" applyAlignment="1">
      <alignment horizontal="center" vertical="center"/>
    </xf>
    <xf numFmtId="0" fontId="2" fillId="0" borderId="7" xfId="425" applyFont="1" applyFill="1" applyBorder="1" applyAlignment="1" applyProtection="1">
      <alignment horizontal="center" vertical="center"/>
    </xf>
    <xf numFmtId="43" fontId="7" fillId="0" borderId="7" xfId="18" applyFont="1" applyFill="1" applyBorder="1" applyAlignment="1" applyProtection="1">
      <alignment vertical="center"/>
      <protection locked="0"/>
    </xf>
    <xf numFmtId="14" fontId="2" fillId="0" borderId="7" xfId="0" applyNumberFormat="1" applyFont="1" applyBorder="1" applyAlignment="1">
      <alignment horizontal="center" vertical="center"/>
    </xf>
    <xf numFmtId="43" fontId="7" fillId="0" borderId="7" xfId="18" applyFont="1" applyFill="1" applyBorder="1" applyAlignment="1" applyProtection="1">
      <alignment vertical="center"/>
    </xf>
    <xf numFmtId="0" fontId="23" fillId="0" borderId="0" xfId="0" applyFont="1" applyAlignment="1">
      <alignment vertical="center"/>
    </xf>
    <xf numFmtId="0" fontId="23" fillId="0" borderId="0" xfId="0" applyFont="1" applyAlignment="1">
      <alignment horizontal="center" vertical="center" wrapText="1"/>
    </xf>
    <xf numFmtId="0" fontId="11" fillId="0" borderId="10" xfId="0" applyFont="1" applyBorder="1" applyAlignment="1">
      <alignment horizontal="center" vertical="center"/>
    </xf>
    <xf numFmtId="0" fontId="24" fillId="0" borderId="7" xfId="0" applyFont="1" applyFill="1" applyBorder="1" applyAlignment="1">
      <alignment vertical="center"/>
    </xf>
    <xf numFmtId="0" fontId="25" fillId="0" borderId="7" xfId="0" applyFont="1" applyFill="1" applyBorder="1" applyAlignment="1" applyProtection="1">
      <alignment vertical="center"/>
      <protection locked="0"/>
    </xf>
    <xf numFmtId="4" fontId="24" fillId="0" borderId="7" xfId="0" applyNumberFormat="1" applyFont="1" applyFill="1" applyBorder="1" applyAlignment="1">
      <alignment vertical="center"/>
    </xf>
    <xf numFmtId="4" fontId="26" fillId="0" borderId="7" xfId="0" applyNumberFormat="1" applyFont="1" applyFill="1" applyBorder="1" applyAlignment="1">
      <alignment vertical="center"/>
    </xf>
    <xf numFmtId="49" fontId="2" fillId="0" borderId="7" xfId="0" applyNumberFormat="1" applyFont="1" applyFill="1" applyBorder="1" applyAlignment="1" applyProtection="1">
      <alignment vertical="center"/>
      <protection locked="0"/>
    </xf>
    <xf numFmtId="0" fontId="27" fillId="0" borderId="7" xfId="0" applyFont="1" applyFill="1" applyBorder="1" applyAlignment="1" applyProtection="1">
      <alignment vertical="center"/>
      <protection locked="0"/>
    </xf>
    <xf numFmtId="0" fontId="16" fillId="0" borderId="7" xfId="0" applyFont="1" applyBorder="1" applyAlignment="1">
      <alignment horizontal="left" vertical="center"/>
    </xf>
    <xf numFmtId="0" fontId="7" fillId="0" borderId="0" xfId="0" applyFont="1" applyAlignment="1">
      <alignment horizontal="left" vertical="center"/>
    </xf>
    <xf numFmtId="208" fontId="7" fillId="0" borderId="0" xfId="0" applyNumberFormat="1" applyFont="1" applyAlignment="1">
      <alignment vertical="center"/>
    </xf>
    <xf numFmtId="0" fontId="7" fillId="0" borderId="0" xfId="0" applyFont="1" applyAlignment="1">
      <alignment horizontal="left" vertical="center" wrapText="1"/>
    </xf>
    <xf numFmtId="208" fontId="7" fillId="0" borderId="0" xfId="0" applyNumberFormat="1" applyFont="1" applyAlignment="1">
      <alignment horizontal="center" vertical="center" wrapText="1"/>
    </xf>
    <xf numFmtId="0" fontId="10" fillId="0" borderId="0" xfId="0" applyFont="1" applyAlignment="1">
      <alignment horizontal="left" vertical="center" wrapText="1"/>
    </xf>
    <xf numFmtId="208" fontId="10" fillId="0" borderId="0" xfId="0" applyNumberFormat="1" applyFont="1" applyAlignment="1">
      <alignment horizontal="center" vertical="center" wrapText="1"/>
    </xf>
    <xf numFmtId="176" fontId="6" fillId="0" borderId="0" xfId="0" applyNumberFormat="1" applyFont="1" applyAlignment="1">
      <alignment horizontal="left" vertical="center"/>
    </xf>
    <xf numFmtId="208" fontId="6" fillId="0" borderId="0" xfId="0" applyNumberFormat="1" applyFont="1" applyAlignment="1">
      <alignment horizontal="center" vertical="center"/>
    </xf>
    <xf numFmtId="176" fontId="7" fillId="0" borderId="0" xfId="0" applyNumberFormat="1" applyFont="1" applyAlignment="1">
      <alignment horizontal="left" vertical="center"/>
    </xf>
    <xf numFmtId="208" fontId="7" fillId="0" borderId="0" xfId="0" applyNumberFormat="1" applyFont="1" applyAlignment="1">
      <alignment horizontal="center" vertical="center"/>
    </xf>
    <xf numFmtId="0" fontId="11" fillId="0" borderId="7" xfId="0" applyFont="1" applyBorder="1" applyAlignment="1">
      <alignment horizontal="left" vertical="center"/>
    </xf>
    <xf numFmtId="208" fontId="11" fillId="0" borderId="9" xfId="0" applyNumberFormat="1" applyFont="1" applyBorder="1" applyAlignment="1">
      <alignment horizontal="center" vertical="center" wrapText="1"/>
    </xf>
    <xf numFmtId="0" fontId="28" fillId="0" borderId="7" xfId="0" applyFont="1" applyFill="1" applyBorder="1" applyAlignment="1" applyProtection="1">
      <alignment horizontal="left" vertical="center"/>
      <protection locked="0"/>
    </xf>
    <xf numFmtId="208" fontId="7" fillId="0" borderId="7" xfId="0" applyNumberFormat="1" applyFont="1" applyBorder="1" applyAlignment="1">
      <alignment vertical="center"/>
    </xf>
    <xf numFmtId="208" fontId="7" fillId="0" borderId="9" xfId="0" applyNumberFormat="1" applyFont="1" applyBorder="1" applyAlignment="1">
      <alignment vertical="center"/>
    </xf>
    <xf numFmtId="208" fontId="7" fillId="0" borderId="9" xfId="0" applyNumberFormat="1" applyFont="1" applyBorder="1" applyAlignment="1">
      <alignment horizontal="right" vertical="center"/>
    </xf>
    <xf numFmtId="0" fontId="6" fillId="0" borderId="0" xfId="0" applyFont="1" applyAlignment="1">
      <alignment horizontal="left" vertical="center"/>
    </xf>
    <xf numFmtId="208" fontId="6" fillId="0" borderId="0" xfId="0" applyNumberFormat="1" applyFont="1" applyAlignment="1">
      <alignment vertical="center"/>
    </xf>
    <xf numFmtId="0" fontId="11" fillId="0" borderId="10" xfId="0" applyFont="1" applyBorder="1" applyAlignment="1">
      <alignment horizontal="center" vertical="center" wrapText="1"/>
    </xf>
    <xf numFmtId="208" fontId="11" fillId="0" borderId="7" xfId="0" applyNumberFormat="1" applyFont="1" applyFill="1" applyBorder="1" applyAlignment="1">
      <alignment horizontal="center" vertical="center" wrapText="1"/>
    </xf>
    <xf numFmtId="0" fontId="6" fillId="0" borderId="7" xfId="19" applyFont="1" applyBorder="1" applyAlignment="1">
      <alignment horizontal="left" vertical="center"/>
    </xf>
    <xf numFmtId="14" fontId="7" fillId="0" borderId="7" xfId="19" applyNumberFormat="1" applyFont="1" applyBorder="1" applyAlignment="1">
      <alignment horizontal="center" vertical="center"/>
    </xf>
    <xf numFmtId="0" fontId="6" fillId="0" borderId="7" xfId="19" applyFont="1" applyBorder="1" applyAlignment="1">
      <alignment horizontal="center" vertical="center"/>
    </xf>
    <xf numFmtId="0" fontId="2" fillId="0" borderId="7" xfId="0" applyFont="1" applyBorder="1" applyAlignment="1">
      <alignment horizontal="center" vertical="center"/>
    </xf>
    <xf numFmtId="0" fontId="7" fillId="0" borderId="9" xfId="0" applyNumberFormat="1" applyFont="1" applyBorder="1" applyAlignment="1">
      <alignment horizontal="right" vertical="center"/>
    </xf>
    <xf numFmtId="49" fontId="6" fillId="0" borderId="0" xfId="0" applyNumberFormat="1" applyFont="1" applyBorder="1" applyAlignment="1">
      <alignment horizontal="right" vertical="center"/>
    </xf>
    <xf numFmtId="49" fontId="11" fillId="0" borderId="7" xfId="0" applyNumberFormat="1" applyFont="1" applyBorder="1" applyAlignment="1">
      <alignment horizontal="center" vertical="center"/>
    </xf>
    <xf numFmtId="43" fontId="11" fillId="0" borderId="8" xfId="0" applyNumberFormat="1" applyFont="1" applyBorder="1" applyAlignment="1">
      <alignment horizontal="center" vertical="center"/>
    </xf>
    <xf numFmtId="49" fontId="7" fillId="0" borderId="7" xfId="0" applyNumberFormat="1" applyFont="1" applyBorder="1" applyAlignment="1">
      <alignment horizontal="center" vertical="center"/>
    </xf>
    <xf numFmtId="49" fontId="6" fillId="0" borderId="7" xfId="0" applyNumberFormat="1" applyFont="1" applyBorder="1" applyAlignment="1">
      <alignment horizontal="left" vertical="center"/>
    </xf>
    <xf numFmtId="43" fontId="7" fillId="0" borderId="13" xfId="0" applyNumberFormat="1" applyFont="1" applyBorder="1" applyAlignment="1">
      <alignment horizontal="right" vertical="center"/>
    </xf>
    <xf numFmtId="0" fontId="6" fillId="0" borderId="7" xfId="0" applyFont="1" applyBorder="1" applyAlignment="1">
      <alignment vertical="center"/>
    </xf>
    <xf numFmtId="49" fontId="6" fillId="0" borderId="7" xfId="0" applyNumberFormat="1" applyFont="1" applyBorder="1" applyAlignment="1">
      <alignment vertical="center"/>
    </xf>
    <xf numFmtId="49" fontId="6" fillId="0" borderId="10" xfId="0" applyNumberFormat="1" applyFont="1" applyBorder="1" applyAlignment="1">
      <alignment horizontal="center" vertical="center"/>
    </xf>
    <xf numFmtId="49" fontId="6" fillId="0" borderId="9" xfId="0" applyNumberFormat="1" applyFont="1" applyBorder="1" applyAlignment="1">
      <alignment horizontal="center" vertical="center"/>
    </xf>
    <xf numFmtId="0" fontId="9" fillId="0" borderId="0" xfId="22" applyFont="1" applyFill="1" applyAlignment="1" applyProtection="1">
      <alignment horizontal="left" vertical="center" wrapText="1"/>
    </xf>
    <xf numFmtId="0" fontId="11" fillId="0" borderId="7" xfId="0" applyFont="1" applyFill="1" applyBorder="1" applyAlignment="1">
      <alignment horizontal="center" vertical="center"/>
    </xf>
    <xf numFmtId="0" fontId="11" fillId="0" borderId="8" xfId="0" applyFont="1" applyFill="1" applyBorder="1" applyAlignment="1">
      <alignment horizontal="center" vertical="center"/>
    </xf>
    <xf numFmtId="0" fontId="11" fillId="0" borderId="9" xfId="0" applyFont="1" applyFill="1" applyBorder="1" applyAlignment="1">
      <alignment horizontal="center" vertical="center" wrapText="1"/>
    </xf>
    <xf numFmtId="0" fontId="29" fillId="0" borderId="7" xfId="0" applyFont="1" applyFill="1" applyBorder="1" applyAlignment="1">
      <alignment vertical="center"/>
    </xf>
    <xf numFmtId="14" fontId="7" fillId="0" borderId="7" xfId="0" applyNumberFormat="1" applyFont="1" applyFill="1" applyBorder="1" applyAlignment="1">
      <alignment horizontal="center" vertical="center"/>
    </xf>
    <xf numFmtId="208" fontId="26" fillId="0" borderId="7" xfId="0" applyNumberFormat="1" applyFont="1" applyFill="1" applyBorder="1" applyAlignment="1">
      <alignment vertical="center"/>
    </xf>
    <xf numFmtId="0" fontId="6" fillId="0" borderId="7" xfId="0" applyFont="1" applyFill="1" applyBorder="1" applyAlignment="1">
      <alignment horizontal="left" vertical="center"/>
    </xf>
    <xf numFmtId="208" fontId="30" fillId="0" borderId="7" xfId="0" applyNumberFormat="1" applyFont="1" applyFill="1" applyBorder="1" applyAlignment="1">
      <alignment vertical="center"/>
    </xf>
    <xf numFmtId="176" fontId="7" fillId="0" borderId="0" xfId="0" applyNumberFormat="1" applyFont="1" applyFill="1" applyAlignment="1">
      <alignment vertical="center"/>
    </xf>
    <xf numFmtId="0" fontId="6" fillId="0" borderId="0" xfId="0" applyNumberFormat="1" applyFont="1" applyFill="1" applyAlignment="1">
      <alignment horizontal="center" vertical="center"/>
    </xf>
    <xf numFmtId="0" fontId="6" fillId="0" borderId="0" xfId="0" applyNumberFormat="1" applyFont="1" applyFill="1" applyAlignment="1">
      <alignment horizontal="right" vertical="center"/>
    </xf>
    <xf numFmtId="0" fontId="6" fillId="0" borderId="0" xfId="0" applyFont="1" applyFill="1" applyAlignment="1">
      <alignment horizontal="right" vertical="center"/>
    </xf>
    <xf numFmtId="0" fontId="7" fillId="0" borderId="7" xfId="0" applyFont="1" applyFill="1" applyBorder="1" applyAlignment="1">
      <alignment vertical="center"/>
    </xf>
    <xf numFmtId="0" fontId="9" fillId="0" borderId="0" xfId="22" applyFont="1" applyFill="1" applyAlignment="1" applyProtection="1">
      <alignment horizontal="left" vertical="center"/>
    </xf>
    <xf numFmtId="0" fontId="10" fillId="0" borderId="0" xfId="0" applyFont="1" applyFill="1" applyAlignment="1">
      <alignment horizontal="center" vertical="center"/>
    </xf>
    <xf numFmtId="0" fontId="11" fillId="0" borderId="7" xfId="0" applyFont="1" applyFill="1" applyBorder="1" applyAlignment="1">
      <alignment horizontal="center" vertical="center" wrapText="1"/>
    </xf>
    <xf numFmtId="43" fontId="7" fillId="0" borderId="8" xfId="0" applyNumberFormat="1" applyFont="1" applyFill="1" applyBorder="1" applyAlignment="1">
      <alignment vertical="center"/>
    </xf>
    <xf numFmtId="43" fontId="7" fillId="0" borderId="9" xfId="0" applyNumberFormat="1" applyFont="1" applyFill="1" applyBorder="1" applyAlignment="1">
      <alignment vertical="center"/>
    </xf>
    <xf numFmtId="43" fontId="7" fillId="0" borderId="7" xfId="0" applyNumberFormat="1" applyFont="1" applyFill="1" applyBorder="1" applyAlignment="1">
      <alignment vertical="center"/>
    </xf>
    <xf numFmtId="0" fontId="7" fillId="0" borderId="0" xfId="0" applyNumberFormat="1" applyFont="1" applyFill="1" applyAlignment="1">
      <alignment horizontal="center" vertical="center"/>
    </xf>
    <xf numFmtId="0" fontId="11" fillId="0" borderId="8" xfId="0" applyFont="1" applyFill="1" applyBorder="1" applyAlignment="1">
      <alignment horizontal="center" vertical="center" wrapText="1"/>
    </xf>
    <xf numFmtId="228" fontId="9" fillId="6" borderId="0" xfId="22" applyNumberFormat="1" applyFont="1" applyFill="1" applyAlignment="1" applyProtection="1">
      <alignment horizontal="left" vertical="center" shrinkToFit="1"/>
      <protection locked="0" hidden="1"/>
    </xf>
    <xf numFmtId="0" fontId="11" fillId="0" borderId="8" xfId="0" applyFont="1" applyBorder="1" applyAlignment="1">
      <alignment horizontal="center" vertical="center" wrapText="1"/>
    </xf>
    <xf numFmtId="0" fontId="6" fillId="0" borderId="0" xfId="0" applyFont="1" applyFill="1" applyAlignment="1">
      <alignment horizontal="center" vertical="center" wrapText="1"/>
    </xf>
    <xf numFmtId="0" fontId="7" fillId="0" borderId="7" xfId="0" applyNumberFormat="1" applyFont="1" applyFill="1" applyBorder="1" applyAlignment="1">
      <alignment horizontal="center" vertical="center"/>
    </xf>
    <xf numFmtId="0" fontId="6" fillId="0" borderId="0" xfId="0" applyNumberFormat="1" applyFont="1" applyFill="1" applyAlignment="1">
      <alignment vertical="center"/>
    </xf>
    <xf numFmtId="0" fontId="31" fillId="0" borderId="0" xfId="390" applyFont="1"/>
    <xf numFmtId="0" fontId="32" fillId="0" borderId="0" xfId="390"/>
    <xf numFmtId="0" fontId="10" fillId="0" borderId="0" xfId="390" applyFont="1" applyAlignment="1">
      <alignment horizontal="center" vertical="center" wrapText="1"/>
    </xf>
    <xf numFmtId="176" fontId="6" fillId="0" borderId="0" xfId="390" applyNumberFormat="1" applyFont="1" applyAlignment="1">
      <alignment horizontal="center" vertical="center"/>
    </xf>
    <xf numFmtId="176" fontId="7" fillId="0" borderId="0" xfId="390" applyNumberFormat="1" applyFont="1" applyAlignment="1">
      <alignment horizontal="center" vertical="center"/>
    </xf>
    <xf numFmtId="176" fontId="6" fillId="0" borderId="0" xfId="390" applyNumberFormat="1" applyFont="1" applyAlignment="1">
      <alignment horizontal="left" vertical="center"/>
    </xf>
    <xf numFmtId="0" fontId="7" fillId="0" borderId="0" xfId="390" applyFont="1" applyAlignment="1">
      <alignment horizontal="left" vertical="center"/>
    </xf>
    <xf numFmtId="0" fontId="7" fillId="0" borderId="0" xfId="390" applyFont="1" applyAlignment="1">
      <alignment vertical="center"/>
    </xf>
    <xf numFmtId="0" fontId="11" fillId="0" borderId="7" xfId="390" applyFont="1" applyBorder="1" applyAlignment="1">
      <alignment horizontal="center" vertical="center" wrapText="1"/>
    </xf>
    <xf numFmtId="0" fontId="13"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222" fontId="33" fillId="0" borderId="0" xfId="0" applyNumberFormat="1" applyFont="1" applyAlignment="1">
      <alignment horizontal="center" vertical="center"/>
    </xf>
    <xf numFmtId="0" fontId="7" fillId="0" borderId="7" xfId="0" applyFont="1" applyFill="1" applyBorder="1" applyAlignment="1">
      <alignment horizontal="center" vertical="center" wrapText="1"/>
    </xf>
    <xf numFmtId="0" fontId="7" fillId="0" borderId="7" xfId="390" applyFont="1" applyBorder="1" applyAlignment="1">
      <alignment horizontal="center" vertical="center"/>
    </xf>
    <xf numFmtId="0" fontId="6" fillId="0" borderId="7" xfId="390" applyFont="1" applyBorder="1" applyAlignment="1">
      <alignment horizontal="center" vertical="center" wrapText="1"/>
    </xf>
    <xf numFmtId="14" fontId="7" fillId="0" borderId="7" xfId="390" applyNumberFormat="1" applyFont="1" applyBorder="1" applyAlignment="1">
      <alignment horizontal="center" vertical="center"/>
    </xf>
    <xf numFmtId="0" fontId="7" fillId="0" borderId="0" xfId="390" applyFont="1" applyAlignment="1">
      <alignment horizontal="center" vertical="center"/>
    </xf>
    <xf numFmtId="0" fontId="6" fillId="0" borderId="7" xfId="390" applyFont="1" applyBorder="1" applyAlignment="1">
      <alignment horizontal="center" vertical="center"/>
    </xf>
    <xf numFmtId="0" fontId="6" fillId="0" borderId="10" xfId="390" applyFont="1" applyBorder="1" applyAlignment="1">
      <alignment horizontal="center" vertical="center"/>
    </xf>
    <xf numFmtId="0" fontId="6" fillId="0" borderId="14" xfId="390" applyFont="1" applyBorder="1" applyAlignment="1">
      <alignment horizontal="center" vertical="center"/>
    </xf>
    <xf numFmtId="0" fontId="6" fillId="0" borderId="9" xfId="390" applyFont="1" applyBorder="1" applyAlignment="1">
      <alignment horizontal="center" vertical="center"/>
    </xf>
    <xf numFmtId="0" fontId="2" fillId="0" borderId="14" xfId="390" applyFont="1" applyBorder="1" applyAlignment="1">
      <alignment horizontal="center" vertical="center"/>
    </xf>
    <xf numFmtId="0" fontId="6" fillId="0" borderId="0" xfId="390" applyFont="1" applyAlignment="1">
      <alignment vertical="center"/>
    </xf>
    <xf numFmtId="0" fontId="6" fillId="0" borderId="0" xfId="390" applyFont="1" applyAlignment="1">
      <alignment horizontal="center" vertical="center"/>
    </xf>
    <xf numFmtId="0" fontId="7" fillId="0" borderId="0" xfId="390" applyFont="1" applyAlignment="1">
      <alignment horizontal="right" vertical="center"/>
    </xf>
    <xf numFmtId="0" fontId="7" fillId="0" borderId="7" xfId="390" applyFont="1" applyBorder="1" applyAlignment="1">
      <alignment vertical="center"/>
    </xf>
    <xf numFmtId="0" fontId="34" fillId="0" borderId="7" xfId="390" applyFont="1" applyBorder="1" applyAlignment="1">
      <alignment horizontal="center" vertical="center"/>
    </xf>
    <xf numFmtId="0" fontId="14" fillId="0" borderId="7" xfId="390" applyFont="1" applyBorder="1" applyAlignment="1">
      <alignment horizontal="center" vertical="center"/>
    </xf>
    <xf numFmtId="43" fontId="7" fillId="0" borderId="7" xfId="390" applyNumberFormat="1" applyFont="1" applyBorder="1" applyAlignment="1">
      <alignment horizontal="right" vertical="center"/>
    </xf>
    <xf numFmtId="43" fontId="7" fillId="0" borderId="9" xfId="390" applyNumberFormat="1" applyFont="1" applyBorder="1" applyAlignment="1">
      <alignment horizontal="right" vertical="center"/>
    </xf>
    <xf numFmtId="0" fontId="7" fillId="0" borderId="0" xfId="390" applyFont="1"/>
    <xf numFmtId="0" fontId="6" fillId="0" borderId="0" xfId="390" applyFont="1" applyAlignment="1">
      <alignment horizontal="right" vertical="center"/>
    </xf>
    <xf numFmtId="0" fontId="35" fillId="0" borderId="0" xfId="390" applyFont="1"/>
    <xf numFmtId="0" fontId="29" fillId="0" borderId="7" xfId="390" applyFont="1" applyBorder="1" applyAlignment="1">
      <alignment vertical="center" wrapText="1"/>
    </xf>
    <xf numFmtId="0" fontId="2" fillId="0" borderId="0" xfId="390" applyFont="1" applyAlignment="1">
      <alignment wrapText="1"/>
    </xf>
    <xf numFmtId="208" fontId="7" fillId="0" borderId="0" xfId="390" applyNumberFormat="1" applyFont="1"/>
    <xf numFmtId="0" fontId="6" fillId="0" borderId="0" xfId="0" applyFont="1" applyFill="1" applyAlignment="1">
      <alignment vertical="center" wrapText="1"/>
    </xf>
    <xf numFmtId="0" fontId="2" fillId="0" borderId="7" xfId="0" applyFont="1" applyFill="1" applyBorder="1" applyAlignment="1">
      <alignment horizontal="center" vertical="center" wrapText="1"/>
    </xf>
    <xf numFmtId="0" fontId="7" fillId="0" borderId="7" xfId="0" applyFont="1" applyBorder="1" applyAlignment="1">
      <alignment horizontal="left" vertical="center" wrapText="1"/>
    </xf>
    <xf numFmtId="0" fontId="6" fillId="0" borderId="7" xfId="0" applyFont="1" applyFill="1" applyBorder="1" applyAlignment="1">
      <alignment horizontal="left" vertical="center" wrapText="1"/>
    </xf>
    <xf numFmtId="14" fontId="7" fillId="0" borderId="7" xfId="0" applyNumberFormat="1" applyFont="1" applyFill="1" applyBorder="1" applyAlignment="1">
      <alignment horizontal="center" vertical="center" wrapText="1"/>
    </xf>
    <xf numFmtId="0" fontId="7" fillId="0" borderId="7" xfId="0" applyFont="1" applyFill="1" applyBorder="1" applyAlignment="1">
      <alignment horizontal="left" vertical="center"/>
    </xf>
    <xf numFmtId="0" fontId="6" fillId="0" borderId="14" xfId="0" applyFont="1" applyFill="1" applyBorder="1" applyAlignment="1">
      <alignment horizontal="center" vertical="center"/>
    </xf>
    <xf numFmtId="0" fontId="6" fillId="0" borderId="14" xfId="0" applyFont="1" applyBorder="1" applyAlignment="1">
      <alignment horizontal="center" vertical="center"/>
    </xf>
    <xf numFmtId="43" fontId="7" fillId="7" borderId="13" xfId="0" applyNumberFormat="1" applyFont="1" applyFill="1" applyBorder="1" applyAlignment="1">
      <alignment horizontal="center" vertical="center"/>
    </xf>
    <xf numFmtId="43" fontId="7" fillId="7" borderId="8" xfId="0" applyNumberFormat="1" applyFont="1" applyFill="1" applyBorder="1" applyAlignment="1">
      <alignment horizontal="right" vertical="center"/>
    </xf>
    <xf numFmtId="43" fontId="7" fillId="7" borderId="15" xfId="0" applyNumberFormat="1" applyFont="1" applyFill="1" applyBorder="1" applyAlignment="1">
      <alignment horizontal="center" vertical="center"/>
    </xf>
    <xf numFmtId="43" fontId="6" fillId="0" borderId="7" xfId="0" applyNumberFormat="1" applyFont="1" applyFill="1" applyBorder="1" applyAlignment="1">
      <alignment horizontal="right" vertical="center" wrapText="1"/>
    </xf>
    <xf numFmtId="43" fontId="6" fillId="0" borderId="8" xfId="0" applyNumberFormat="1" applyFont="1" applyFill="1" applyBorder="1" applyAlignment="1">
      <alignment horizontal="right" vertical="center" wrapText="1"/>
    </xf>
    <xf numFmtId="43" fontId="6" fillId="0" borderId="9" xfId="0" applyNumberFormat="1" applyFont="1" applyFill="1" applyBorder="1" applyAlignment="1">
      <alignment horizontal="right" vertical="center" wrapText="1"/>
    </xf>
    <xf numFmtId="0" fontId="13" fillId="0" borderId="7" xfId="0" applyFont="1" applyFill="1" applyBorder="1" applyAlignment="1">
      <alignment vertical="center" wrapText="1"/>
    </xf>
    <xf numFmtId="0" fontId="7" fillId="0" borderId="0" xfId="0" applyNumberFormat="1" applyFont="1" applyAlignment="1">
      <alignment vertical="center"/>
    </xf>
    <xf numFmtId="0" fontId="2" fillId="0" borderId="0" xfId="0" applyFont="1" applyAlignment="1">
      <alignment vertical="center"/>
    </xf>
    <xf numFmtId="43" fontId="7" fillId="0" borderId="0" xfId="0" applyNumberFormat="1" applyFont="1" applyAlignment="1">
      <alignment vertical="center"/>
    </xf>
    <xf numFmtId="0" fontId="2" fillId="0" borderId="0" xfId="0" applyFont="1" applyAlignment="1">
      <alignment horizontal="center" vertical="center" wrapText="1"/>
    </xf>
    <xf numFmtId="0" fontId="6" fillId="0" borderId="7" xfId="0" applyFont="1" applyFill="1" applyBorder="1" applyAlignment="1">
      <alignment vertical="center" wrapText="1"/>
    </xf>
    <xf numFmtId="0" fontId="13" fillId="0" borderId="0" xfId="0" applyFont="1" applyFill="1" applyAlignment="1">
      <alignment vertical="center" wrapText="1"/>
    </xf>
    <xf numFmtId="208" fontId="7" fillId="0" borderId="0" xfId="0" applyNumberFormat="1" applyFont="1" applyFill="1" applyAlignment="1">
      <alignment vertical="center" wrapText="1"/>
    </xf>
    <xf numFmtId="49" fontId="11" fillId="0" borderId="10" xfId="0" applyNumberFormat="1" applyFont="1" applyFill="1" applyBorder="1" applyAlignment="1">
      <alignment horizontal="center" vertical="center"/>
    </xf>
    <xf numFmtId="49" fontId="7" fillId="0" borderId="7" xfId="0" applyNumberFormat="1" applyFont="1" applyFill="1" applyBorder="1" applyAlignment="1">
      <alignment horizontal="left" vertical="center"/>
    </xf>
    <xf numFmtId="0" fontId="6" fillId="0" borderId="7" xfId="0" applyFont="1" applyFill="1" applyBorder="1" applyAlignment="1">
      <alignment horizontal="center" vertical="center"/>
    </xf>
    <xf numFmtId="49" fontId="6" fillId="0" borderId="10" xfId="0" applyNumberFormat="1" applyFont="1" applyFill="1" applyBorder="1" applyAlignment="1">
      <alignment horizontal="center" vertical="center"/>
    </xf>
    <xf numFmtId="49" fontId="6" fillId="0" borderId="9" xfId="0" applyNumberFormat="1" applyFont="1" applyFill="1" applyBorder="1" applyAlignment="1">
      <alignment horizontal="center" vertical="center"/>
    </xf>
    <xf numFmtId="43" fontId="6" fillId="0" borderId="8" xfId="0" applyNumberFormat="1" applyFont="1" applyFill="1" applyBorder="1" applyAlignment="1">
      <alignment horizontal="right" vertical="center"/>
    </xf>
    <xf numFmtId="43" fontId="7" fillId="0" borderId="16" xfId="0" applyNumberFormat="1" applyFont="1" applyFill="1" applyBorder="1" applyAlignment="1">
      <alignment horizontal="right" vertical="center"/>
    </xf>
    <xf numFmtId="0" fontId="11" fillId="0" borderId="5" xfId="0" applyFont="1" applyBorder="1" applyAlignment="1">
      <alignment horizontal="center" vertical="center" wrapText="1"/>
    </xf>
    <xf numFmtId="0" fontId="14" fillId="0" borderId="7" xfId="0" applyFont="1" applyFill="1" applyBorder="1" applyAlignment="1">
      <alignment horizontal="center" vertical="center"/>
    </xf>
    <xf numFmtId="0" fontId="14" fillId="0" borderId="13" xfId="0" applyFont="1" applyBorder="1" applyAlignment="1">
      <alignment horizontal="center" vertical="center" wrapText="1"/>
    </xf>
    <xf numFmtId="0" fontId="14" fillId="0" borderId="8" xfId="0" applyFont="1" applyFill="1" applyBorder="1" applyAlignment="1">
      <alignment horizontal="center" vertical="center"/>
    </xf>
    <xf numFmtId="0" fontId="11" fillId="0" borderId="9" xfId="431" applyFont="1" applyFill="1" applyBorder="1" applyAlignment="1">
      <alignment horizontal="center" vertical="center" wrapText="1"/>
    </xf>
    <xf numFmtId="0" fontId="14" fillId="0" borderId="7" xfId="431" applyFont="1" applyFill="1" applyBorder="1" applyAlignment="1">
      <alignment horizontal="center" vertical="center" wrapText="1"/>
    </xf>
    <xf numFmtId="49" fontId="11" fillId="0" borderId="5" xfId="0" applyNumberFormat="1" applyFont="1" applyBorder="1" applyAlignment="1">
      <alignment horizontal="center" vertical="center"/>
    </xf>
    <xf numFmtId="0" fontId="11" fillId="0" borderId="9" xfId="0" applyFont="1" applyFill="1" applyBorder="1" applyAlignment="1">
      <alignment horizontal="center" vertical="center"/>
    </xf>
    <xf numFmtId="49" fontId="14" fillId="0" borderId="13" xfId="0" applyNumberFormat="1" applyFont="1" applyBorder="1" applyAlignment="1">
      <alignment horizontal="center" vertical="center"/>
    </xf>
    <xf numFmtId="0" fontId="6" fillId="0" borderId="0" xfId="0" applyFont="1" applyFill="1" applyAlignment="1">
      <alignment horizontal="center" vertical="center"/>
    </xf>
    <xf numFmtId="0" fontId="11" fillId="0" borderId="7" xfId="431" applyFont="1" applyFill="1" applyBorder="1" applyAlignment="1">
      <alignment horizontal="center" vertical="center" wrapText="1"/>
    </xf>
    <xf numFmtId="49" fontId="11" fillId="0" borderId="13" xfId="0" applyNumberFormat="1" applyFont="1" applyBorder="1" applyAlignment="1">
      <alignment horizontal="center" vertical="center"/>
    </xf>
    <xf numFmtId="0" fontId="11" fillId="0" borderId="11" xfId="0" applyFont="1" applyBorder="1" applyAlignment="1">
      <alignment horizontal="center" vertical="center" wrapText="1"/>
    </xf>
    <xf numFmtId="0" fontId="7" fillId="0" borderId="7" xfId="0" applyNumberFormat="1" applyFont="1" applyBorder="1" applyAlignment="1">
      <alignment horizontal="right" vertical="center"/>
    </xf>
    <xf numFmtId="0" fontId="7" fillId="0" borderId="9" xfId="0" applyFont="1" applyBorder="1" applyAlignment="1">
      <alignment horizontal="center" vertical="center"/>
    </xf>
    <xf numFmtId="0" fontId="14" fillId="0" borderId="11" xfId="0" applyFont="1" applyBorder="1" applyAlignment="1">
      <alignment horizontal="center" vertical="center" wrapText="1"/>
    </xf>
    <xf numFmtId="0" fontId="14" fillId="0" borderId="12" xfId="0" applyFont="1" applyBorder="1" applyAlignment="1">
      <alignment horizontal="center" vertical="center" wrapText="1"/>
    </xf>
    <xf numFmtId="43" fontId="11" fillId="0" borderId="8" xfId="0" applyNumberFormat="1" applyFont="1" applyBorder="1" applyAlignment="1">
      <alignment horizontal="right" vertical="center"/>
    </xf>
    <xf numFmtId="0" fontId="36" fillId="0" borderId="7" xfId="22" applyFont="1" applyBorder="1" applyAlignment="1" applyProtection="1">
      <alignment vertical="center"/>
    </xf>
    <xf numFmtId="0" fontId="36" fillId="0" borderId="7" xfId="0" applyFont="1" applyBorder="1" applyAlignment="1">
      <alignment vertical="center"/>
    </xf>
    <xf numFmtId="0" fontId="6" fillId="0" borderId="0" xfId="0" applyFont="1" applyAlignment="1">
      <alignment horizontal="center" vertical="center" wrapText="1"/>
    </xf>
    <xf numFmtId="0" fontId="11" fillId="0" borderId="5" xfId="0" applyFont="1" applyFill="1" applyBorder="1" applyAlignment="1">
      <alignment horizontal="center" vertical="center" wrapText="1"/>
    </xf>
    <xf numFmtId="0" fontId="11" fillId="0" borderId="13" xfId="0" applyFont="1" applyBorder="1" applyAlignment="1">
      <alignment horizontal="center" vertical="center" wrapText="1"/>
    </xf>
    <xf numFmtId="0" fontId="11" fillId="0" borderId="13" xfId="0" applyFont="1" applyFill="1" applyBorder="1" applyAlignment="1">
      <alignment horizontal="center" vertical="center" wrapText="1"/>
    </xf>
    <xf numFmtId="0" fontId="6" fillId="0" borderId="10" xfId="0" applyNumberFormat="1" applyFont="1" applyBorder="1" applyAlignment="1">
      <alignment horizontal="center" vertical="center"/>
    </xf>
    <xf numFmtId="0" fontId="11" fillId="0" borderId="9" xfId="431" applyFont="1" applyBorder="1" applyAlignment="1">
      <alignment horizontal="center" vertical="center" wrapText="1"/>
    </xf>
    <xf numFmtId="0" fontId="11" fillId="0" borderId="7" xfId="431" applyFont="1" applyBorder="1" applyAlignment="1">
      <alignment horizontal="center" vertical="center" wrapText="1"/>
    </xf>
    <xf numFmtId="0" fontId="37" fillId="0" borderId="0" xfId="22" applyFont="1" applyAlignment="1" applyProtection="1">
      <alignment horizontal="left" vertical="center" wrapText="1"/>
    </xf>
    <xf numFmtId="0" fontId="38" fillId="0" borderId="0" xfId="0" applyFont="1" applyAlignment="1">
      <alignment horizontal="center" vertical="center" wrapText="1"/>
    </xf>
    <xf numFmtId="0" fontId="14" fillId="0" borderId="7" xfId="0" applyFont="1" applyBorder="1" applyAlignment="1">
      <alignment horizontal="center" vertical="center" wrapText="1"/>
    </xf>
    <xf numFmtId="0" fontId="13" fillId="0" borderId="7" xfId="0" applyFont="1" applyFill="1" applyBorder="1" applyAlignment="1"/>
    <xf numFmtId="0" fontId="13" fillId="0" borderId="7" xfId="0" applyFont="1" applyFill="1" applyBorder="1" applyAlignment="1">
      <alignment horizontal="left" vertical="center"/>
    </xf>
    <xf numFmtId="0" fontId="39" fillId="0" borderId="7" xfId="0" applyFont="1" applyFill="1" applyBorder="1" applyAlignment="1">
      <alignment horizontal="center" vertical="center" shrinkToFit="1"/>
    </xf>
    <xf numFmtId="0" fontId="13" fillId="0" borderId="7" xfId="0" applyFont="1" applyFill="1" applyBorder="1" applyAlignment="1">
      <alignment horizontal="center" vertical="center" shrinkToFit="1"/>
    </xf>
    <xf numFmtId="0" fontId="13" fillId="0" borderId="7" xfId="0" applyFont="1" applyFill="1" applyBorder="1" applyAlignment="1">
      <alignment horizontal="center" vertical="center"/>
    </xf>
    <xf numFmtId="0" fontId="39" fillId="0" borderId="7" xfId="0" applyFont="1" applyFill="1" applyBorder="1" applyAlignment="1">
      <alignment horizontal="left" vertical="center"/>
    </xf>
    <xf numFmtId="0" fontId="40" fillId="0" borderId="7" xfId="0" applyFont="1" applyFill="1" applyBorder="1" applyAlignment="1">
      <alignment horizontal="left" vertical="center"/>
    </xf>
    <xf numFmtId="0" fontId="39" fillId="0" borderId="7" xfId="0" applyFont="1" applyFill="1" applyBorder="1" applyAlignment="1">
      <alignment horizontal="center" vertical="center"/>
    </xf>
    <xf numFmtId="0" fontId="40" fillId="0" borderId="7" xfId="0" applyFont="1" applyFill="1" applyBorder="1" applyAlignment="1">
      <alignment horizontal="center" vertical="center"/>
    </xf>
    <xf numFmtId="0" fontId="40" fillId="0" borderId="7" xfId="0" applyFont="1" applyFill="1" applyBorder="1" applyAlignment="1"/>
    <xf numFmtId="14" fontId="41" fillId="0" borderId="7" xfId="429" applyNumberFormat="1" applyFont="1" applyFill="1" applyBorder="1" applyAlignment="1">
      <alignment horizontal="left" vertical="center" wrapText="1" shrinkToFit="1"/>
    </xf>
    <xf numFmtId="14" fontId="41" fillId="0" borderId="7" xfId="429" applyNumberFormat="1" applyFont="1" applyFill="1" applyBorder="1" applyAlignment="1">
      <alignment horizontal="left" vertical="center" shrinkToFit="1"/>
    </xf>
    <xf numFmtId="0" fontId="41" fillId="0" borderId="7" xfId="0" applyFont="1" applyFill="1" applyBorder="1" applyAlignment="1">
      <alignment horizontal="center" vertical="center" shrinkToFit="1"/>
    </xf>
    <xf numFmtId="0" fontId="42" fillId="0" borderId="7" xfId="0" applyFont="1" applyFill="1" applyBorder="1" applyAlignment="1">
      <alignment horizontal="center" vertical="center"/>
    </xf>
    <xf numFmtId="0" fontId="41" fillId="0" borderId="7" xfId="0" applyFont="1" applyFill="1" applyBorder="1" applyAlignment="1">
      <alignment horizontal="center" vertical="center"/>
    </xf>
    <xf numFmtId="14" fontId="43" fillId="0" borderId="7" xfId="429" applyNumberFormat="1" applyFont="1" applyFill="1" applyBorder="1" applyAlignment="1">
      <alignment horizontal="center" vertical="center" shrinkToFit="1"/>
    </xf>
    <xf numFmtId="208" fontId="38" fillId="0" borderId="0" xfId="0" applyNumberFormat="1" applyFont="1" applyAlignment="1">
      <alignment horizontal="center" vertical="center" wrapText="1"/>
    </xf>
    <xf numFmtId="0" fontId="14" fillId="0" borderId="9" xfId="431" applyFont="1" applyBorder="1" applyAlignment="1">
      <alignment horizontal="center" vertical="center" wrapText="1"/>
    </xf>
    <xf numFmtId="208" fontId="14" fillId="0" borderId="7" xfId="431" applyNumberFormat="1" applyFont="1" applyBorder="1" applyAlignment="1">
      <alignment horizontal="center" vertical="center" wrapText="1"/>
    </xf>
    <xf numFmtId="0" fontId="14" fillId="0" borderId="9" xfId="0" applyFont="1" applyBorder="1" applyAlignment="1">
      <alignment horizontal="center" vertical="center"/>
    </xf>
    <xf numFmtId="208" fontId="14" fillId="0" borderId="7" xfId="0" applyNumberFormat="1" applyFont="1" applyBorder="1" applyAlignment="1">
      <alignment horizontal="center" vertical="center"/>
    </xf>
    <xf numFmtId="0" fontId="11" fillId="0" borderId="13" xfId="0" applyFont="1" applyBorder="1" applyAlignment="1">
      <alignment horizontal="center" vertical="center"/>
    </xf>
    <xf numFmtId="222" fontId="7" fillId="0" borderId="7" xfId="429" applyNumberFormat="1" applyFont="1" applyFill="1" applyBorder="1" applyAlignment="1">
      <alignment horizontal="center" vertical="center" shrinkToFit="1"/>
    </xf>
    <xf numFmtId="43" fontId="40" fillId="0" borderId="7" xfId="0" applyNumberFormat="1" applyFont="1" applyFill="1" applyBorder="1" applyAlignment="1">
      <alignment horizontal="right" vertical="center"/>
    </xf>
    <xf numFmtId="4" fontId="40" fillId="0" borderId="7" xfId="0" applyNumberFormat="1" applyFont="1" applyFill="1" applyBorder="1" applyAlignment="1"/>
    <xf numFmtId="43" fontId="7" fillId="0" borderId="7" xfId="441" applyFont="1" applyFill="1" applyBorder="1" applyAlignment="1" applyProtection="1">
      <alignment horizontal="right" vertical="center" shrinkToFit="1"/>
    </xf>
    <xf numFmtId="9" fontId="7" fillId="0" borderId="7" xfId="441" applyNumberFormat="1" applyFont="1" applyFill="1" applyBorder="1" applyAlignment="1" applyProtection="1">
      <alignment horizontal="right" vertical="center" shrinkToFit="1"/>
    </xf>
    <xf numFmtId="199" fontId="7" fillId="0" borderId="7" xfId="429" applyNumberFormat="1" applyFont="1" applyFill="1" applyBorder="1" applyAlignment="1">
      <alignment horizontal="center" vertical="center" shrinkToFit="1"/>
    </xf>
    <xf numFmtId="199" fontId="13" fillId="0" borderId="7" xfId="429" applyNumberFormat="1" applyFont="1" applyFill="1" applyBorder="1" applyAlignment="1">
      <alignment horizontal="center" vertical="center" shrinkToFit="1"/>
    </xf>
    <xf numFmtId="199" fontId="44" fillId="0" borderId="7" xfId="429" applyNumberFormat="1" applyFont="1" applyFill="1" applyBorder="1" applyAlignment="1">
      <alignment horizontal="center" vertical="center" shrinkToFit="1"/>
    </xf>
    <xf numFmtId="43" fontId="40" fillId="0" borderId="7" xfId="441" applyFont="1" applyFill="1" applyBorder="1" applyAlignment="1" applyProtection="1">
      <alignment horizontal="left" vertical="center" shrinkToFit="1"/>
    </xf>
    <xf numFmtId="9" fontId="40" fillId="0" borderId="7" xfId="441" applyNumberFormat="1" applyFont="1" applyFill="1" applyBorder="1" applyAlignment="1" applyProtection="1">
      <alignment horizontal="left" vertical="center" shrinkToFit="1"/>
    </xf>
    <xf numFmtId="208" fontId="14" fillId="0" borderId="7" xfId="0" applyNumberFormat="1" applyFont="1" applyBorder="1" applyAlignment="1">
      <alignment vertical="center"/>
    </xf>
    <xf numFmtId="208" fontId="14" fillId="0" borderId="13" xfId="0" applyNumberFormat="1" applyFont="1" applyBorder="1" applyAlignment="1">
      <alignment horizontal="center" vertical="center"/>
    </xf>
    <xf numFmtId="208" fontId="34" fillId="0" borderId="13" xfId="0" applyNumberFormat="1" applyFont="1" applyBorder="1" applyAlignment="1">
      <alignment horizontal="center" vertical="center" wrapText="1"/>
    </xf>
    <xf numFmtId="208" fontId="34" fillId="0" borderId="13" xfId="0" applyNumberFormat="1" applyFont="1" applyBorder="1" applyAlignment="1">
      <alignment horizontal="center" vertical="center"/>
    </xf>
    <xf numFmtId="208" fontId="7" fillId="0" borderId="7" xfId="0" applyNumberFormat="1" applyFont="1" applyFill="1" applyBorder="1" applyAlignment="1">
      <alignment horizontal="right" vertical="center"/>
    </xf>
    <xf numFmtId="176" fontId="7" fillId="0" borderId="7" xfId="124" applyNumberFormat="1" applyFont="1" applyFill="1" applyBorder="1" applyAlignment="1">
      <alignment horizontal="right" vertical="center" shrinkToFit="1"/>
    </xf>
    <xf numFmtId="0" fontId="7" fillId="0" borderId="7" xfId="0" applyFont="1" applyBorder="1" applyAlignment="1">
      <alignment vertical="center" shrinkToFit="1"/>
    </xf>
    <xf numFmtId="176" fontId="40" fillId="0" borderId="7" xfId="124" applyNumberFormat="1" applyFont="1" applyFill="1" applyBorder="1" applyAlignment="1">
      <alignment horizontal="center" vertical="center" shrinkToFit="1"/>
    </xf>
    <xf numFmtId="208" fontId="7" fillId="0" borderId="7" xfId="0" applyNumberFormat="1" applyFont="1" applyFill="1" applyBorder="1" applyAlignment="1"/>
    <xf numFmtId="176" fontId="45" fillId="0" borderId="7" xfId="124" applyNumberFormat="1" applyFont="1" applyFill="1" applyBorder="1" applyAlignment="1">
      <alignment horizontal="center" vertical="center" shrinkToFit="1"/>
    </xf>
    <xf numFmtId="0" fontId="37" fillId="0" borderId="0" xfId="22" applyFont="1" applyFill="1" applyAlignment="1" applyProtection="1">
      <alignment horizontal="left" vertical="center" wrapText="1"/>
    </xf>
    <xf numFmtId="0" fontId="38" fillId="0" borderId="0" xfId="0" applyFont="1" applyFill="1" applyAlignment="1">
      <alignment horizontal="center" vertical="center" wrapText="1"/>
    </xf>
    <xf numFmtId="0" fontId="14" fillId="0" borderId="7" xfId="0" applyFont="1" applyFill="1" applyBorder="1" applyAlignment="1">
      <alignment horizontal="center" vertical="center" wrapText="1"/>
    </xf>
    <xf numFmtId="0" fontId="14" fillId="0" borderId="7" xfId="236" applyFont="1" applyFill="1" applyBorder="1" applyAlignment="1">
      <alignment horizontal="center" vertical="center"/>
    </xf>
    <xf numFmtId="43" fontId="7" fillId="0" borderId="7" xfId="441" applyFont="1" applyFill="1" applyBorder="1" applyAlignment="1">
      <alignment vertical="center" shrinkToFit="1"/>
    </xf>
    <xf numFmtId="43" fontId="2" fillId="0" borderId="7" xfId="441" applyFont="1" applyFill="1" applyBorder="1" applyAlignment="1">
      <alignment vertical="center" shrinkToFit="1"/>
    </xf>
    <xf numFmtId="213" fontId="7" fillId="0" borderId="7" xfId="441" applyNumberFormat="1" applyFont="1" applyFill="1" applyBorder="1" applyAlignment="1">
      <alignment vertical="center" shrinkToFit="1"/>
    </xf>
    <xf numFmtId="0" fontId="2" fillId="0" borderId="7" xfId="0" applyFont="1" applyFill="1" applyBorder="1" applyAlignment="1">
      <alignment horizontal="left" vertical="center" wrapText="1" shrinkToFit="1"/>
    </xf>
    <xf numFmtId="0" fontId="46" fillId="0" borderId="7" xfId="0" applyFont="1" applyFill="1" applyBorder="1" applyAlignment="1">
      <alignment vertical="center"/>
    </xf>
    <xf numFmtId="0" fontId="2" fillId="0" borderId="7" xfId="0" applyFont="1" applyFill="1" applyBorder="1" applyAlignment="1">
      <alignment horizontal="left" vertical="center" shrinkToFit="1"/>
    </xf>
    <xf numFmtId="0" fontId="2" fillId="0" borderId="7" xfId="0" applyFont="1" applyFill="1" applyBorder="1" applyAlignment="1">
      <alignment vertical="center"/>
    </xf>
    <xf numFmtId="14" fontId="7" fillId="0" borderId="7" xfId="429" applyNumberFormat="1" applyFont="1" applyFill="1" applyBorder="1" applyAlignment="1">
      <alignment vertical="center"/>
    </xf>
    <xf numFmtId="49" fontId="6" fillId="0" borderId="7" xfId="0" applyNumberFormat="1" applyFont="1" applyFill="1" applyBorder="1" applyAlignment="1">
      <alignment horizontal="center" vertical="center"/>
    </xf>
    <xf numFmtId="0" fontId="14" fillId="0" borderId="9" xfId="431" applyFont="1" applyFill="1" applyBorder="1" applyAlignment="1">
      <alignment horizontal="center" vertical="center" wrapText="1"/>
    </xf>
    <xf numFmtId="0" fontId="14" fillId="0" borderId="9" xfId="0" applyFont="1" applyFill="1" applyBorder="1" applyAlignment="1">
      <alignment horizontal="center" vertical="center"/>
    </xf>
    <xf numFmtId="0" fontId="7" fillId="0" borderId="7" xfId="0" applyFont="1" applyFill="1" applyBorder="1" applyAlignment="1">
      <alignment horizontal="right" vertical="center"/>
    </xf>
    <xf numFmtId="43" fontId="7" fillId="0" borderId="7" xfId="441" applyFont="1" applyFill="1" applyBorder="1" applyAlignment="1">
      <alignment horizontal="right" vertical="center" shrinkToFit="1"/>
    </xf>
    <xf numFmtId="49" fontId="11" fillId="0" borderId="5" xfId="0" applyNumberFormat="1" applyFont="1" applyFill="1" applyBorder="1" applyAlignment="1">
      <alignment horizontal="center" vertical="center"/>
    </xf>
    <xf numFmtId="9" fontId="47" fillId="0" borderId="7" xfId="23" applyFont="1" applyFill="1" applyBorder="1" applyAlignment="1" applyProtection="1">
      <alignment vertical="center" wrapText="1" shrinkToFit="1"/>
    </xf>
    <xf numFmtId="43" fontId="48" fillId="0" borderId="7" xfId="18" applyFont="1" applyFill="1" applyBorder="1" applyAlignment="1">
      <alignment vertical="center" wrapText="1" shrinkToFit="1"/>
    </xf>
    <xf numFmtId="49" fontId="11" fillId="0" borderId="13" xfId="0" applyNumberFormat="1" applyFont="1" applyFill="1" applyBorder="1" applyAlignment="1">
      <alignment horizontal="center" vertical="center"/>
    </xf>
    <xf numFmtId="0" fontId="0" fillId="0" borderId="0" xfId="0" applyFont="1" applyFill="1"/>
    <xf numFmtId="182" fontId="7" fillId="0" borderId="0" xfId="0" applyNumberFormat="1" applyFont="1" applyAlignment="1">
      <alignment vertical="center"/>
    </xf>
    <xf numFmtId="228" fontId="49" fillId="6" borderId="0" xfId="22" applyNumberFormat="1" applyFont="1" applyFill="1" applyAlignment="1" applyProtection="1">
      <alignment horizontal="left" vertical="center" shrinkToFit="1"/>
      <protection locked="0" hidden="1"/>
    </xf>
    <xf numFmtId="0" fontId="49" fillId="0" borderId="0" xfId="22" applyFont="1" applyAlignment="1" applyProtection="1">
      <alignment horizontal="left" vertical="center" wrapText="1"/>
    </xf>
    <xf numFmtId="0" fontId="11" fillId="8" borderId="7" xfId="236" applyFont="1" applyFill="1" applyBorder="1" applyAlignment="1">
      <alignment horizontal="center" vertical="center"/>
    </xf>
    <xf numFmtId="0" fontId="14" fillId="8" borderId="7" xfId="236" applyFont="1" applyFill="1" applyBorder="1" applyAlignment="1">
      <alignment horizontal="center" vertical="center"/>
    </xf>
    <xf numFmtId="0" fontId="7" fillId="0" borderId="7" xfId="0" applyFont="1" applyFill="1" applyBorder="1" applyAlignment="1"/>
    <xf numFmtId="0" fontId="50" fillId="0" borderId="7" xfId="426" applyFont="1" applyFill="1" applyBorder="1" applyAlignment="1">
      <alignment horizontal="left" vertical="center" wrapText="1" shrinkToFit="1"/>
    </xf>
    <xf numFmtId="0" fontId="51" fillId="0" borderId="7" xfId="0" applyFont="1" applyFill="1" applyBorder="1" applyAlignment="1">
      <alignment vertical="center" wrapText="1"/>
    </xf>
    <xf numFmtId="0" fontId="50" fillId="0" borderId="7" xfId="426" applyNumberFormat="1" applyFont="1" applyFill="1" applyBorder="1" applyAlignment="1">
      <alignment horizontal="left" vertical="center" wrapText="1" shrinkToFit="1"/>
    </xf>
    <xf numFmtId="43" fontId="50" fillId="0" borderId="7" xfId="426" applyNumberFormat="1" applyFont="1" applyFill="1" applyBorder="1" applyAlignment="1">
      <alignment horizontal="left" vertical="center" wrapText="1" shrinkToFit="1"/>
    </xf>
    <xf numFmtId="0" fontId="13" fillId="0" borderId="7" xfId="426" applyFont="1" applyFill="1" applyBorder="1" applyAlignment="1">
      <alignment horizontal="center" vertical="center" shrinkToFit="1"/>
    </xf>
    <xf numFmtId="0" fontId="50" fillId="0" borderId="7" xfId="426" applyNumberFormat="1" applyFont="1" applyFill="1" applyBorder="1" applyAlignment="1">
      <alignment horizontal="left" vertical="center" shrinkToFit="1"/>
    </xf>
    <xf numFmtId="230" fontId="50" fillId="0" borderId="7" xfId="426" applyNumberFormat="1" applyFont="1" applyFill="1" applyBorder="1" applyAlignment="1">
      <alignment horizontal="left" vertical="center" shrinkToFit="1"/>
    </xf>
    <xf numFmtId="0" fontId="50" fillId="0" borderId="7" xfId="0" applyFont="1" applyFill="1" applyBorder="1" applyAlignment="1">
      <alignment horizontal="center" vertical="center"/>
    </xf>
    <xf numFmtId="0" fontId="50" fillId="0" borderId="7" xfId="0" applyFont="1" applyFill="1" applyBorder="1" applyAlignment="1">
      <alignment horizontal="left" vertical="center" wrapText="1"/>
    </xf>
    <xf numFmtId="0" fontId="50" fillId="0" borderId="7" xfId="0" applyFont="1" applyFill="1" applyBorder="1" applyAlignment="1">
      <alignment horizontal="left" vertical="center" shrinkToFit="1"/>
    </xf>
    <xf numFmtId="49" fontId="6" fillId="0" borderId="14" xfId="0" applyNumberFormat="1" applyFont="1" applyFill="1" applyBorder="1" applyAlignment="1">
      <alignment horizontal="center" vertical="center"/>
    </xf>
    <xf numFmtId="208" fontId="11" fillId="0" borderId="7" xfId="0" applyNumberFormat="1" applyFont="1" applyBorder="1" applyAlignment="1">
      <alignment horizontal="center" vertical="center"/>
    </xf>
    <xf numFmtId="0" fontId="13" fillId="0" borderId="7" xfId="441" applyNumberFormat="1" applyFont="1" applyFill="1" applyBorder="1" applyAlignment="1" applyProtection="1">
      <alignment horizontal="center" vertical="center" shrinkToFit="1"/>
      <protection locked="0"/>
    </xf>
    <xf numFmtId="14" fontId="7" fillId="0" borderId="7" xfId="429" applyNumberFormat="1" applyFont="1" applyFill="1" applyBorder="1" applyAlignment="1">
      <alignment horizontal="center" vertical="center" shrinkToFit="1"/>
    </xf>
    <xf numFmtId="14" fontId="7" fillId="0" borderId="7" xfId="429" applyNumberFormat="1" applyFont="1" applyFill="1" applyBorder="1" applyAlignment="1">
      <alignment horizontal="left" vertical="center" shrinkToFit="1"/>
    </xf>
    <xf numFmtId="4" fontId="7" fillId="0" borderId="7" xfId="0" applyNumberFormat="1" applyFont="1" applyFill="1" applyBorder="1" applyAlignment="1"/>
    <xf numFmtId="43" fontId="7" fillId="0" borderId="7" xfId="441" applyFont="1" applyFill="1" applyBorder="1" applyAlignment="1" applyProtection="1">
      <alignment horizontal="left" vertical="center" shrinkToFit="1"/>
    </xf>
    <xf numFmtId="14" fontId="52" fillId="0" borderId="7" xfId="0" applyNumberFormat="1" applyFont="1" applyFill="1" applyBorder="1" applyAlignment="1">
      <alignment horizontal="left" vertical="center" shrinkToFit="1"/>
    </xf>
    <xf numFmtId="43" fontId="7" fillId="0" borderId="10" xfId="0" applyNumberFormat="1" applyFont="1" applyFill="1" applyBorder="1" applyAlignment="1">
      <alignment horizontal="right" vertical="center"/>
    </xf>
    <xf numFmtId="208" fontId="7" fillId="0" borderId="7" xfId="220" applyNumberFormat="1" applyFont="1" applyFill="1" applyBorder="1">
      <alignment vertical="center"/>
    </xf>
    <xf numFmtId="208" fontId="7" fillId="0" borderId="9" xfId="0" applyNumberFormat="1" applyFont="1" applyFill="1" applyBorder="1" applyAlignment="1">
      <alignment horizontal="right" vertical="center"/>
    </xf>
    <xf numFmtId="208" fontId="7" fillId="0" borderId="0" xfId="0" applyNumberFormat="1" applyFont="1" applyFill="1" applyAlignment="1">
      <alignment vertical="center"/>
    </xf>
    <xf numFmtId="43" fontId="7" fillId="0" borderId="0" xfId="0" applyNumberFormat="1" applyFont="1" applyFill="1" applyAlignment="1">
      <alignment vertical="center"/>
    </xf>
    <xf numFmtId="182" fontId="7" fillId="0" borderId="0" xfId="0" applyNumberFormat="1" applyFont="1" applyAlignment="1">
      <alignment horizontal="center" vertical="center" wrapText="1"/>
    </xf>
    <xf numFmtId="182" fontId="10" fillId="0" borderId="0" xfId="0" applyNumberFormat="1" applyFont="1" applyAlignment="1">
      <alignment horizontal="center" vertical="center" wrapText="1"/>
    </xf>
    <xf numFmtId="182" fontId="6" fillId="0" borderId="0" xfId="0" applyNumberFormat="1" applyFont="1" applyAlignment="1">
      <alignment horizontal="center" vertical="center"/>
    </xf>
    <xf numFmtId="182" fontId="11" fillId="0" borderId="7" xfId="0" applyNumberFormat="1" applyFont="1" applyBorder="1" applyAlignment="1">
      <alignment horizontal="center" vertical="center"/>
    </xf>
    <xf numFmtId="49" fontId="11" fillId="0" borderId="5" xfId="0" applyNumberFormat="1" applyFont="1" applyBorder="1" applyAlignment="1">
      <alignment horizontal="center" vertical="center" wrapText="1"/>
    </xf>
    <xf numFmtId="182" fontId="11" fillId="0" borderId="7" xfId="0" applyNumberFormat="1" applyFont="1" applyBorder="1" applyAlignment="1">
      <alignment horizontal="center" vertical="center" wrapText="1"/>
    </xf>
    <xf numFmtId="49" fontId="11" fillId="0" borderId="13" xfId="0" applyNumberFormat="1" applyFont="1" applyBorder="1" applyAlignment="1">
      <alignment horizontal="center" vertical="center" wrapText="1"/>
    </xf>
    <xf numFmtId="182" fontId="7" fillId="0" borderId="7" xfId="441" applyNumberFormat="1" applyFont="1" applyFill="1" applyBorder="1" applyAlignment="1" applyProtection="1">
      <alignment horizontal="left" vertical="center" shrinkToFit="1"/>
    </xf>
    <xf numFmtId="43" fontId="7" fillId="0" borderId="7" xfId="443" applyFont="1" applyFill="1" applyBorder="1" applyAlignment="1" applyProtection="1">
      <alignment horizontal="left" vertical="center" shrinkToFit="1"/>
    </xf>
    <xf numFmtId="176" fontId="7" fillId="0" borderId="7" xfId="124" applyNumberFormat="1" applyFont="1" applyFill="1" applyBorder="1" applyAlignment="1">
      <alignment horizontal="center" vertical="center" shrinkToFit="1"/>
    </xf>
    <xf numFmtId="43" fontId="7" fillId="0" borderId="7" xfId="443" applyFont="1" applyFill="1" applyBorder="1" applyAlignment="1">
      <alignment vertical="center" shrinkToFit="1"/>
    </xf>
    <xf numFmtId="0" fontId="50" fillId="0" borderId="7" xfId="0" applyFont="1" applyFill="1" applyBorder="1" applyAlignment="1">
      <alignment vertical="center" shrinkToFit="1"/>
    </xf>
    <xf numFmtId="208" fontId="53" fillId="0" borderId="0" xfId="0" applyNumberFormat="1" applyFont="1" applyFill="1" applyAlignment="1">
      <alignment horizontal="center" vertical="center" wrapText="1" shrinkToFit="1"/>
    </xf>
    <xf numFmtId="182" fontId="7" fillId="0" borderId="7" xfId="0" applyNumberFormat="1" applyFont="1" applyFill="1" applyBorder="1" applyAlignment="1">
      <alignment vertical="center"/>
    </xf>
    <xf numFmtId="43" fontId="7" fillId="0" borderId="7" xfId="18" applyFont="1" applyFill="1" applyBorder="1" applyAlignment="1">
      <alignment vertical="center"/>
    </xf>
    <xf numFmtId="43" fontId="54" fillId="0" borderId="7" xfId="18" applyFont="1" applyFill="1" applyBorder="1" applyAlignment="1">
      <alignment horizontal="center" vertical="center"/>
    </xf>
    <xf numFmtId="208" fontId="7" fillId="0" borderId="0" xfId="0" applyNumberFormat="1" applyFont="1" applyFill="1" applyBorder="1" applyAlignment="1">
      <alignment horizontal="right" vertical="center"/>
    </xf>
    <xf numFmtId="182" fontId="7" fillId="0" borderId="7" xfId="0" applyNumberFormat="1" applyFont="1" applyFill="1" applyBorder="1" applyAlignment="1">
      <alignment horizontal="center" vertical="center"/>
    </xf>
    <xf numFmtId="182" fontId="7" fillId="0" borderId="9" xfId="0" applyNumberFormat="1" applyFont="1" applyFill="1" applyBorder="1" applyAlignment="1">
      <alignment horizontal="right" vertical="center"/>
    </xf>
    <xf numFmtId="182" fontId="6" fillId="0" borderId="0" xfId="0" applyNumberFormat="1" applyFont="1" applyFill="1" applyAlignment="1">
      <alignment vertical="center"/>
    </xf>
    <xf numFmtId="208" fontId="2" fillId="0" borderId="0" xfId="0" applyNumberFormat="1" applyFont="1" applyFill="1" applyAlignment="1">
      <alignment vertical="center"/>
    </xf>
    <xf numFmtId="182" fontId="7" fillId="0" borderId="0" xfId="0" applyNumberFormat="1" applyFont="1" applyFill="1" applyAlignment="1">
      <alignment vertical="center"/>
    </xf>
    <xf numFmtId="0" fontId="2" fillId="0" borderId="0" xfId="0" applyFont="1" applyAlignment="1">
      <alignment horizontal="center" vertical="center"/>
    </xf>
    <xf numFmtId="0" fontId="53" fillId="0" borderId="0" xfId="0" applyFont="1" applyFill="1" applyAlignment="1">
      <alignment vertical="center" wrapText="1"/>
    </xf>
    <xf numFmtId="208" fontId="7" fillId="0" borderId="0" xfId="0" applyNumberFormat="1" applyFont="1" applyFill="1" applyAlignment="1">
      <alignment horizontal="right" vertical="center"/>
    </xf>
    <xf numFmtId="0" fontId="7" fillId="0" borderId="0" xfId="0" applyFont="1" applyAlignment="1">
      <alignment horizontal="right" vertical="center"/>
    </xf>
    <xf numFmtId="0" fontId="13" fillId="0" borderId="7" xfId="287" applyFont="1" applyFill="1" applyBorder="1" applyAlignment="1">
      <alignment vertical="center"/>
    </xf>
    <xf numFmtId="0" fontId="7" fillId="8" borderId="7" xfId="0" applyFont="1" applyFill="1" applyBorder="1" applyAlignment="1">
      <alignment horizontal="left" vertical="center"/>
    </xf>
    <xf numFmtId="231" fontId="7" fillId="0" borderId="7" xfId="0" applyNumberFormat="1" applyFont="1" applyFill="1" applyBorder="1" applyAlignment="1">
      <alignment shrinkToFit="1"/>
    </xf>
    <xf numFmtId="0" fontId="7" fillId="0" borderId="7" xfId="0" applyFont="1" applyFill="1" applyBorder="1" applyAlignment="1">
      <alignment horizontal="center" shrinkToFit="1"/>
    </xf>
    <xf numFmtId="49" fontId="29" fillId="0" borderId="7" xfId="0" applyNumberFormat="1" applyFont="1" applyFill="1" applyBorder="1" applyAlignment="1">
      <alignment horizontal="center" vertical="center" shrinkToFit="1"/>
    </xf>
    <xf numFmtId="231" fontId="7" fillId="0" borderId="7" xfId="0" applyNumberFormat="1" applyFont="1" applyFill="1" applyBorder="1" applyAlignment="1">
      <alignment vertical="center" shrinkToFit="1"/>
    </xf>
    <xf numFmtId="232" fontId="7" fillId="0" borderId="7" xfId="0" applyNumberFormat="1" applyFont="1" applyFill="1" applyBorder="1" applyAlignment="1">
      <alignment horizontal="center" vertical="center" shrinkToFit="1"/>
    </xf>
    <xf numFmtId="49" fontId="13" fillId="0" borderId="7" xfId="0" applyNumberFormat="1" applyFont="1" applyFill="1" applyBorder="1" applyAlignment="1">
      <alignment horizontal="center" vertical="center" shrinkToFit="1"/>
    </xf>
    <xf numFmtId="49" fontId="13" fillId="0" borderId="7" xfId="0" applyNumberFormat="1" applyFont="1" applyFill="1" applyBorder="1" applyAlignment="1">
      <alignment vertical="center" shrinkToFit="1"/>
    </xf>
    <xf numFmtId="49" fontId="7" fillId="0" borderId="7" xfId="0" applyNumberFormat="1" applyFont="1" applyFill="1" applyBorder="1" applyAlignment="1">
      <alignment horizontal="center" vertical="center" shrinkToFit="1"/>
    </xf>
    <xf numFmtId="230" fontId="7" fillId="0" borderId="7" xfId="0" applyNumberFormat="1" applyFont="1" applyFill="1" applyBorder="1" applyAlignment="1">
      <alignment horizontal="center" vertical="center"/>
    </xf>
    <xf numFmtId="49" fontId="6" fillId="0" borderId="7" xfId="0" applyNumberFormat="1" applyFont="1" applyBorder="1" applyAlignment="1">
      <alignment horizontal="center" vertical="center"/>
    </xf>
    <xf numFmtId="0" fontId="14" fillId="0" borderId="7" xfId="431" applyFont="1" applyBorder="1" applyAlignment="1">
      <alignment horizontal="center" vertical="center" wrapText="1"/>
    </xf>
    <xf numFmtId="14" fontId="7" fillId="0" borderId="7" xfId="287" applyNumberFormat="1" applyFont="1" applyFill="1" applyBorder="1" applyAlignment="1">
      <alignment horizontal="center" vertical="center"/>
    </xf>
    <xf numFmtId="43" fontId="7" fillId="0" borderId="7" xfId="18" applyFont="1" applyBorder="1" applyAlignment="1">
      <alignment vertical="center" shrinkToFit="1"/>
    </xf>
    <xf numFmtId="4" fontId="7" fillId="0" borderId="7" xfId="287" applyNumberFormat="1" applyFont="1" applyFill="1" applyBorder="1" applyAlignment="1">
      <alignment vertical="center" shrinkToFit="1"/>
    </xf>
    <xf numFmtId="14" fontId="7" fillId="0" borderId="7" xfId="0" applyNumberFormat="1" applyFont="1" applyFill="1" applyBorder="1" applyAlignment="1">
      <alignment horizontal="center" vertical="center" shrinkToFit="1"/>
    </xf>
    <xf numFmtId="43" fontId="7" fillId="0" borderId="7" xfId="18" applyFont="1" applyFill="1" applyBorder="1" applyAlignment="1">
      <alignment vertical="center" shrinkToFit="1"/>
    </xf>
    <xf numFmtId="14" fontId="13" fillId="0" borderId="7" xfId="0" applyNumberFormat="1" applyFont="1" applyFill="1" applyBorder="1" applyAlignment="1">
      <alignment horizontal="center" vertical="center" shrinkToFit="1"/>
    </xf>
    <xf numFmtId="0" fontId="7" fillId="0" borderId="7" xfId="0" applyNumberFormat="1" applyFont="1" applyBorder="1" applyAlignment="1">
      <alignment horizontal="center" vertical="center"/>
    </xf>
    <xf numFmtId="0" fontId="2" fillId="0" borderId="0" xfId="0" applyNumberFormat="1" applyFont="1" applyAlignment="1">
      <alignment horizontal="right" vertical="center"/>
    </xf>
    <xf numFmtId="0" fontId="2" fillId="0" borderId="0" xfId="0" applyFont="1" applyAlignment="1">
      <alignment horizontal="right" vertical="center"/>
    </xf>
    <xf numFmtId="4" fontId="7" fillId="0" borderId="7" xfId="287" applyNumberFormat="1" applyFont="1" applyFill="1" applyBorder="1" applyAlignment="1" applyProtection="1">
      <alignment horizontal="right" vertical="center"/>
      <protection locked="0"/>
    </xf>
    <xf numFmtId="4" fontId="7" fillId="0" borderId="7" xfId="287" applyNumberFormat="1" applyFont="1" applyFill="1" applyBorder="1" applyAlignment="1" applyProtection="1">
      <alignment horizontal="right" vertical="center" shrinkToFit="1"/>
      <protection locked="0"/>
    </xf>
    <xf numFmtId="0" fontId="2" fillId="0" borderId="10" xfId="426" applyFont="1" applyFill="1" applyBorder="1" applyAlignment="1">
      <alignment horizontal="left" vertical="center" shrinkToFit="1"/>
    </xf>
    <xf numFmtId="0" fontId="2" fillId="0" borderId="7" xfId="426" applyFont="1" applyFill="1" applyBorder="1" applyAlignment="1">
      <alignment horizontal="left" vertical="center" shrinkToFit="1"/>
    </xf>
    <xf numFmtId="14" fontId="7" fillId="0" borderId="7" xfId="429" applyNumberFormat="1" applyFont="1" applyFill="1" applyBorder="1" applyAlignment="1">
      <alignment horizontal="center" vertical="center"/>
    </xf>
    <xf numFmtId="43" fontId="7" fillId="0" borderId="7" xfId="442" applyFont="1" applyFill="1" applyBorder="1" applyAlignment="1">
      <alignment horizontal="center" vertical="center" shrinkToFit="1"/>
    </xf>
    <xf numFmtId="0" fontId="2" fillId="0" borderId="7" xfId="0" applyFont="1" applyFill="1" applyBorder="1" applyAlignment="1"/>
    <xf numFmtId="0" fontId="14" fillId="0" borderId="14" xfId="0" applyFont="1" applyBorder="1" applyAlignment="1">
      <alignment horizontal="center" vertical="center"/>
    </xf>
    <xf numFmtId="0" fontId="11" fillId="0" borderId="14" xfId="0" applyFont="1" applyBorder="1" applyAlignment="1">
      <alignment horizontal="center" vertical="center"/>
    </xf>
    <xf numFmtId="43" fontId="51" fillId="0" borderId="7" xfId="429" applyNumberFormat="1" applyFont="1" applyFill="1" applyBorder="1" applyAlignment="1">
      <alignment horizontal="center" vertical="center"/>
    </xf>
    <xf numFmtId="43" fontId="7" fillId="0" borderId="7" xfId="18" applyFont="1" applyFill="1" applyBorder="1" applyAlignment="1">
      <alignment horizontal="right" vertical="center" shrinkToFit="1"/>
    </xf>
    <xf numFmtId="43" fontId="7" fillId="0" borderId="7" xfId="18" applyFont="1" applyFill="1" applyBorder="1" applyAlignment="1">
      <alignment horizontal="center" vertical="center" shrinkToFit="1"/>
    </xf>
    <xf numFmtId="0" fontId="7" fillId="0" borderId="7" xfId="0" applyFont="1" applyBorder="1" applyAlignment="1">
      <alignment horizontal="right" vertical="center"/>
    </xf>
    <xf numFmtId="0" fontId="12" fillId="0" borderId="0" xfId="0" applyFont="1" applyAlignment="1">
      <alignment horizontal="center" vertical="center" wrapText="1"/>
    </xf>
    <xf numFmtId="49" fontId="14" fillId="0" borderId="7" xfId="0" applyNumberFormat="1" applyFont="1" applyBorder="1" applyAlignment="1">
      <alignment horizontal="center" vertical="center"/>
    </xf>
    <xf numFmtId="0" fontId="13" fillId="0" borderId="7" xfId="0" applyFont="1" applyBorder="1" applyAlignment="1">
      <alignment horizontal="center" vertical="center" shrinkToFit="1"/>
    </xf>
    <xf numFmtId="208" fontId="7" fillId="0" borderId="0" xfId="0" applyNumberFormat="1" applyFont="1" applyAlignment="1">
      <alignment horizontal="right" vertical="center"/>
    </xf>
    <xf numFmtId="0" fontId="0" fillId="0" borderId="0" xfId="0" applyFill="1"/>
    <xf numFmtId="0" fontId="11" fillId="8" borderId="7" xfId="0" applyFont="1" applyFill="1" applyBorder="1" applyAlignment="1">
      <alignment horizontal="center" vertical="center" wrapText="1"/>
    </xf>
    <xf numFmtId="0" fontId="11" fillId="8" borderId="5" xfId="0" applyFont="1" applyFill="1" applyBorder="1" applyAlignment="1">
      <alignment horizontal="center" vertical="center" wrapText="1"/>
    </xf>
    <xf numFmtId="0" fontId="14" fillId="8" borderId="7" xfId="0" applyFont="1" applyFill="1" applyBorder="1" applyAlignment="1">
      <alignment horizontal="center" vertical="center"/>
    </xf>
    <xf numFmtId="0" fontId="14" fillId="8" borderId="13" xfId="0" applyFont="1" applyFill="1" applyBorder="1" applyAlignment="1">
      <alignment horizontal="center" vertical="center" wrapText="1"/>
    </xf>
    <xf numFmtId="0" fontId="14" fillId="0" borderId="13" xfId="0" applyFont="1" applyFill="1" applyBorder="1" applyAlignment="1">
      <alignment horizontal="center" vertical="center" wrapText="1"/>
    </xf>
    <xf numFmtId="0" fontId="7" fillId="0" borderId="7" xfId="220" applyFont="1" applyFill="1" applyBorder="1" applyAlignment="1">
      <alignment horizontal="center" vertical="center"/>
    </xf>
    <xf numFmtId="0" fontId="2" fillId="0" borderId="7" xfId="220" applyFont="1" applyFill="1" applyBorder="1">
      <alignment vertical="center"/>
    </xf>
    <xf numFmtId="0" fontId="6" fillId="9" borderId="7" xfId="220" applyFont="1" applyFill="1" applyBorder="1" applyAlignment="1">
      <alignment horizontal="left" vertical="center"/>
    </xf>
    <xf numFmtId="49" fontId="28" fillId="0" borderId="7" xfId="0" applyNumberFormat="1" applyFont="1" applyFill="1" applyBorder="1" applyAlignment="1">
      <alignment horizontal="left" vertical="center" shrinkToFit="1"/>
    </xf>
    <xf numFmtId="0" fontId="13" fillId="0" borderId="7" xfId="0" applyFont="1" applyFill="1" applyBorder="1" applyAlignment="1">
      <alignment vertical="center" shrinkToFit="1"/>
    </xf>
    <xf numFmtId="0" fontId="7" fillId="9" borderId="7" xfId="220" applyFont="1" applyFill="1" applyBorder="1" applyAlignment="1">
      <alignment horizontal="center" vertical="center"/>
    </xf>
    <xf numFmtId="0" fontId="2" fillId="0" borderId="13" xfId="0" applyFont="1" applyFill="1" applyBorder="1" applyAlignment="1">
      <alignment horizontal="center" vertical="center" wrapText="1" shrinkToFit="1"/>
    </xf>
    <xf numFmtId="0" fontId="2" fillId="0" borderId="7" xfId="0" applyFont="1" applyFill="1" applyBorder="1" applyAlignment="1">
      <alignment horizontal="center" vertical="center" wrapText="1" shrinkToFit="1"/>
    </xf>
    <xf numFmtId="0" fontId="6" fillId="0" borderId="7" xfId="220" applyFont="1" applyFill="1" applyBorder="1" applyAlignment="1">
      <alignment horizontal="left" vertical="center"/>
    </xf>
    <xf numFmtId="0" fontId="6" fillId="0" borderId="7" xfId="0" applyNumberFormat="1" applyFont="1" applyFill="1" applyBorder="1" applyAlignment="1">
      <alignment horizontal="center" vertical="center"/>
    </xf>
    <xf numFmtId="0" fontId="7" fillId="9" borderId="7" xfId="220" applyFont="1" applyFill="1" applyBorder="1" applyAlignment="1">
      <alignment horizontal="left" vertical="center"/>
    </xf>
    <xf numFmtId="0" fontId="7" fillId="0" borderId="7" xfId="220" applyFont="1" applyFill="1" applyBorder="1" applyAlignment="1">
      <alignment horizontal="left" vertical="center"/>
    </xf>
    <xf numFmtId="0" fontId="5" fillId="0" borderId="0" xfId="0" applyFont="1" applyAlignment="1">
      <alignment horizontal="center" vertical="center" wrapText="1"/>
    </xf>
    <xf numFmtId="0" fontId="11" fillId="0" borderId="5" xfId="386" applyFont="1" applyFill="1" applyBorder="1" applyAlignment="1">
      <alignment horizontal="center" vertical="center" wrapText="1"/>
    </xf>
    <xf numFmtId="208" fontId="14" fillId="0" borderId="14" xfId="0" applyNumberFormat="1" applyFont="1" applyBorder="1" applyAlignment="1">
      <alignment horizontal="center" vertical="center"/>
    </xf>
    <xf numFmtId="0" fontId="14" fillId="0" borderId="13" xfId="386" applyFont="1" applyFill="1" applyBorder="1" applyAlignment="1">
      <alignment horizontal="center" vertical="center" wrapText="1"/>
    </xf>
    <xf numFmtId="208" fontId="14" fillId="0" borderId="9" xfId="0" applyNumberFormat="1" applyFont="1" applyBorder="1" applyAlignment="1">
      <alignment horizontal="center" vertical="center"/>
    </xf>
    <xf numFmtId="43" fontId="7" fillId="0" borderId="7" xfId="220" applyNumberFormat="1" applyFont="1" applyFill="1" applyBorder="1" applyAlignment="1">
      <alignment horizontal="right" vertical="center"/>
    </xf>
    <xf numFmtId="14" fontId="7" fillId="0" borderId="7" xfId="220" applyNumberFormat="1" applyFont="1" applyFill="1" applyBorder="1">
      <alignment vertical="center"/>
    </xf>
    <xf numFmtId="0" fontId="7" fillId="0" borderId="7" xfId="220" applyFont="1" applyFill="1" applyBorder="1" applyAlignment="1">
      <alignment horizontal="right" vertical="center"/>
    </xf>
    <xf numFmtId="0" fontId="7" fillId="0" borderId="7" xfId="220" applyFont="1" applyFill="1" applyBorder="1">
      <alignment vertical="center"/>
    </xf>
    <xf numFmtId="9" fontId="7" fillId="0" borderId="7" xfId="220" applyNumberFormat="1" applyFont="1" applyFill="1" applyBorder="1" applyAlignment="1">
      <alignment horizontal="center" vertical="center"/>
    </xf>
    <xf numFmtId="0" fontId="10" fillId="0" borderId="0" xfId="0" applyFont="1" applyAlignment="1">
      <alignment vertical="center" wrapText="1"/>
    </xf>
    <xf numFmtId="0" fontId="12" fillId="0" borderId="0" xfId="0" applyFont="1" applyAlignment="1">
      <alignment vertical="center" wrapText="1"/>
    </xf>
    <xf numFmtId="0" fontId="6" fillId="8" borderId="7" xfId="0" applyFont="1" applyFill="1" applyBorder="1" applyAlignment="1">
      <alignment horizontal="center" vertical="center" wrapText="1"/>
    </xf>
    <xf numFmtId="0" fontId="7" fillId="8" borderId="7" xfId="0" applyFont="1" applyFill="1" applyBorder="1" applyAlignment="1">
      <alignment horizontal="center" vertical="center"/>
    </xf>
    <xf numFmtId="230" fontId="7" fillId="0" borderId="0" xfId="0" applyNumberFormat="1" applyFont="1" applyAlignment="1">
      <alignment vertical="center"/>
    </xf>
    <xf numFmtId="0" fontId="50" fillId="0" borderId="7" xfId="0" applyFont="1" applyFill="1" applyBorder="1" applyAlignment="1">
      <alignment vertical="top" wrapText="1" shrinkToFit="1"/>
    </xf>
    <xf numFmtId="0" fontId="7" fillId="0" borderId="10" xfId="0" applyFont="1" applyFill="1" applyBorder="1" applyAlignment="1">
      <alignment vertical="center"/>
    </xf>
    <xf numFmtId="43" fontId="7" fillId="0" borderId="17" xfId="0" applyNumberFormat="1" applyFont="1" applyFill="1" applyBorder="1" applyAlignment="1">
      <alignment horizontal="right" vertical="center"/>
    </xf>
    <xf numFmtId="43" fontId="7" fillId="0" borderId="0" xfId="0" applyNumberFormat="1" applyFont="1" applyFill="1" applyAlignment="1">
      <alignment horizontal="right" vertical="center"/>
    </xf>
    <xf numFmtId="49" fontId="7" fillId="0" borderId="7" xfId="0" applyNumberFormat="1" applyFont="1" applyBorder="1" applyAlignment="1">
      <alignment horizontal="left" vertical="center"/>
    </xf>
    <xf numFmtId="0" fontId="36" fillId="0" borderId="9" xfId="0" applyFont="1" applyBorder="1" applyAlignment="1">
      <alignment vertical="center"/>
    </xf>
    <xf numFmtId="0" fontId="28" fillId="0" borderId="7" xfId="22" applyFont="1" applyBorder="1" applyAlignment="1" applyProtection="1">
      <alignment vertical="center"/>
    </xf>
    <xf numFmtId="0" fontId="55" fillId="0" borderId="9" xfId="0" applyFont="1" applyBorder="1" applyAlignment="1">
      <alignment vertical="center"/>
    </xf>
    <xf numFmtId="0" fontId="36" fillId="0" borderId="7" xfId="22" applyFont="1" applyBorder="1" applyAlignment="1" applyProtection="1">
      <alignment horizontal="left" vertical="center"/>
    </xf>
    <xf numFmtId="0" fontId="36" fillId="0" borderId="10" xfId="22" applyFont="1" applyBorder="1" applyAlignment="1" applyProtection="1">
      <alignment horizontal="center" vertical="center"/>
    </xf>
    <xf numFmtId="0" fontId="36" fillId="0" borderId="9" xfId="22" applyFont="1" applyBorder="1" applyAlignment="1" applyProtection="1">
      <alignment horizontal="center" vertical="center"/>
    </xf>
    <xf numFmtId="0" fontId="36" fillId="0" borderId="10" xfId="0" applyFont="1" applyBorder="1" applyAlignment="1">
      <alignment horizontal="center" vertical="center"/>
    </xf>
    <xf numFmtId="0" fontId="36" fillId="0" borderId="9" xfId="0" applyFont="1" applyBorder="1" applyAlignment="1">
      <alignment horizontal="center" vertical="center"/>
    </xf>
    <xf numFmtId="0" fontId="5" fillId="0" borderId="0" xfId="0" applyFont="1" applyFill="1" applyAlignment="1">
      <alignment vertical="center"/>
    </xf>
    <xf numFmtId="0" fontId="9" fillId="0" borderId="0" xfId="22" applyFont="1" applyFill="1" applyAlignment="1" applyProtection="1">
      <alignment vertical="center"/>
    </xf>
    <xf numFmtId="0" fontId="31" fillId="0" borderId="0" xfId="0" applyFont="1" applyFill="1" applyAlignment="1">
      <alignment horizontal="center" vertical="center" wrapText="1"/>
    </xf>
    <xf numFmtId="176" fontId="6" fillId="0" borderId="18" xfId="0" applyNumberFormat="1" applyFont="1" applyFill="1" applyBorder="1" applyAlignment="1">
      <alignment horizontal="left" vertical="center"/>
    </xf>
    <xf numFmtId="0" fontId="2" fillId="0" borderId="10" xfId="0" applyFont="1" applyFill="1" applyBorder="1" applyAlignment="1">
      <alignment horizontal="center" vertical="center"/>
    </xf>
    <xf numFmtId="0" fontId="2" fillId="0" borderId="14" xfId="0" applyFont="1" applyFill="1" applyBorder="1" applyAlignment="1">
      <alignment horizontal="center" vertical="center"/>
    </xf>
    <xf numFmtId="0" fontId="2" fillId="0" borderId="9" xfId="0" applyFont="1" applyFill="1" applyBorder="1" applyAlignment="1">
      <alignment horizontal="center" vertical="center"/>
    </xf>
    <xf numFmtId="0" fontId="31" fillId="0" borderId="0" xfId="0" applyFont="1" applyFill="1"/>
    <xf numFmtId="0" fontId="6" fillId="0" borderId="0" xfId="0" applyFont="1" applyFill="1"/>
    <xf numFmtId="0" fontId="34" fillId="0" borderId="0" xfId="0" applyFont="1" applyFill="1" applyAlignment="1">
      <alignment horizontal="center" vertical="center" wrapText="1"/>
    </xf>
    <xf numFmtId="0" fontId="31" fillId="0" borderId="14" xfId="0" applyFont="1" applyFill="1" applyBorder="1"/>
    <xf numFmtId="0" fontId="31" fillId="0" borderId="9" xfId="0" applyFont="1" applyFill="1" applyBorder="1"/>
    <xf numFmtId="0" fontId="7" fillId="0" borderId="0" xfId="0" applyNumberFormat="1" applyFont="1" applyFill="1" applyAlignment="1">
      <alignment horizontal="right" vertical="center"/>
    </xf>
    <xf numFmtId="0" fontId="0" fillId="0" borderId="9" xfId="0" applyFill="1" applyBorder="1"/>
    <xf numFmtId="0" fontId="6" fillId="0" borderId="0" xfId="0" applyFont="1" applyFill="1" applyAlignment="1">
      <alignment horizontal="left" vertical="center"/>
    </xf>
    <xf numFmtId="0" fontId="11" fillId="0" borderId="7" xfId="236" applyFont="1" applyFill="1" applyBorder="1" applyAlignment="1">
      <alignment horizontal="center" vertical="center"/>
    </xf>
    <xf numFmtId="0" fontId="11" fillId="0" borderId="5" xfId="236" applyFont="1" applyFill="1" applyBorder="1" applyAlignment="1">
      <alignment horizontal="center" vertical="center"/>
    </xf>
    <xf numFmtId="0" fontId="14" fillId="0" borderId="13" xfId="236" applyFont="1" applyFill="1" applyBorder="1" applyAlignment="1">
      <alignment horizontal="center" vertical="center"/>
    </xf>
    <xf numFmtId="0" fontId="11" fillId="0" borderId="19" xfId="0" applyFont="1" applyFill="1" applyBorder="1" applyAlignment="1">
      <alignment horizontal="center" vertical="center" wrapText="1"/>
    </xf>
    <xf numFmtId="0" fontId="14" fillId="0" borderId="12" xfId="0" applyFont="1" applyFill="1" applyBorder="1" applyAlignment="1">
      <alignment horizontal="center" vertical="center" wrapText="1"/>
    </xf>
    <xf numFmtId="0" fontId="14" fillId="0" borderId="20" xfId="0" applyFont="1" applyFill="1" applyBorder="1" applyAlignment="1">
      <alignment horizontal="center" vertical="center" wrapText="1"/>
    </xf>
    <xf numFmtId="0" fontId="14" fillId="0" borderId="16" xfId="0" applyFont="1" applyFill="1" applyBorder="1" applyAlignment="1">
      <alignment horizontal="center" vertical="center" wrapText="1"/>
    </xf>
    <xf numFmtId="43" fontId="7" fillId="0" borderId="10" xfId="0" applyNumberFormat="1" applyFont="1" applyFill="1" applyBorder="1" applyAlignment="1">
      <alignment horizontal="center" vertical="center"/>
    </xf>
    <xf numFmtId="43" fontId="7" fillId="0" borderId="9" xfId="0" applyNumberFormat="1" applyFont="1" applyFill="1" applyBorder="1" applyAlignment="1">
      <alignment horizontal="center" vertical="center"/>
    </xf>
    <xf numFmtId="0" fontId="12" fillId="0" borderId="0" xfId="0" applyFont="1" applyFill="1" applyAlignment="1">
      <alignment vertical="center" wrapText="1"/>
    </xf>
    <xf numFmtId="0" fontId="5" fillId="0" borderId="0" xfId="0" applyFont="1" applyFill="1" applyAlignment="1">
      <alignment vertical="center" wrapText="1"/>
    </xf>
    <xf numFmtId="0" fontId="7" fillId="0" borderId="0" xfId="0" applyNumberFormat="1" applyFont="1" applyFill="1" applyAlignment="1">
      <alignment vertical="center"/>
    </xf>
    <xf numFmtId="176" fontId="7" fillId="0" borderId="0" xfId="0" applyNumberFormat="1" applyFont="1" applyFill="1" applyAlignment="1">
      <alignment horizontal="right" vertical="center"/>
    </xf>
    <xf numFmtId="0" fontId="11" fillId="0" borderId="5" xfId="0" applyFont="1" applyFill="1" applyBorder="1" applyAlignment="1">
      <alignment horizontal="center" vertical="center"/>
    </xf>
    <xf numFmtId="0" fontId="14" fillId="0" borderId="13" xfId="0" applyFont="1" applyFill="1" applyBorder="1" applyAlignment="1">
      <alignment horizontal="center" vertical="center"/>
    </xf>
    <xf numFmtId="0" fontId="7" fillId="0" borderId="0" xfId="0" applyFont="1" applyFill="1" applyBorder="1" applyAlignment="1">
      <alignment vertical="center"/>
    </xf>
    <xf numFmtId="176" fontId="6" fillId="0" borderId="0" xfId="0" applyNumberFormat="1" applyFont="1" applyFill="1" applyAlignment="1">
      <alignment horizontal="left" vertical="center"/>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7" fillId="0" borderId="0" xfId="0" applyFont="1" applyFill="1" applyBorder="1" applyAlignment="1">
      <alignment horizontal="center" vertical="center"/>
    </xf>
    <xf numFmtId="0" fontId="2" fillId="0" borderId="0" xfId="236" applyFont="1" applyFill="1" applyBorder="1" applyAlignment="1">
      <alignment horizontal="center" vertical="center"/>
    </xf>
    <xf numFmtId="0" fontId="7" fillId="0" borderId="0" xfId="236" applyFont="1" applyFill="1" applyBorder="1" applyAlignment="1">
      <alignment horizontal="center" vertical="center"/>
    </xf>
    <xf numFmtId="0" fontId="2" fillId="0" borderId="0" xfId="386" applyFont="1" applyFill="1" applyBorder="1" applyAlignment="1">
      <alignment horizontal="center" vertical="center" wrapText="1"/>
    </xf>
    <xf numFmtId="0" fontId="7" fillId="0" borderId="0" xfId="386" applyFont="1" applyFill="1" applyBorder="1" applyAlignment="1">
      <alignment horizontal="center" vertical="center" wrapText="1"/>
    </xf>
    <xf numFmtId="0" fontId="31" fillId="0" borderId="0" xfId="0" applyFont="1" applyFill="1" applyAlignment="1">
      <alignment horizontal="right"/>
    </xf>
    <xf numFmtId="0" fontId="6" fillId="0" borderId="18" xfId="0" applyFont="1" applyFill="1" applyBorder="1" applyAlignment="1">
      <alignment horizontal="right"/>
    </xf>
    <xf numFmtId="228" fontId="8" fillId="6" borderId="0" xfId="22" applyNumberFormat="1" applyFont="1" applyFill="1" applyAlignment="1" applyProtection="1">
      <alignment horizontal="left" vertical="center" shrinkToFit="1"/>
      <protection locked="0" hidden="1"/>
    </xf>
    <xf numFmtId="0" fontId="11" fillId="0" borderId="5" xfId="0" applyFont="1" applyBorder="1" applyAlignment="1">
      <alignment horizontal="center" vertical="center"/>
    </xf>
    <xf numFmtId="14" fontId="6" fillId="0" borderId="0" xfId="0" applyNumberFormat="1" applyFont="1" applyBorder="1" applyAlignment="1">
      <alignment horizontal="center" vertical="center"/>
    </xf>
    <xf numFmtId="208" fontId="7" fillId="0" borderId="0" xfId="0" applyNumberFormat="1" applyFont="1" applyFill="1" applyBorder="1" applyAlignment="1">
      <alignment horizontal="center" vertical="center" wrapText="1"/>
    </xf>
    <xf numFmtId="58" fontId="7" fillId="0" borderId="7" xfId="0" applyNumberFormat="1" applyFont="1" applyBorder="1" applyAlignment="1">
      <alignment horizontal="center" vertical="center"/>
    </xf>
    <xf numFmtId="0" fontId="7" fillId="6" borderId="0" xfId="0" applyFont="1" applyFill="1" applyAlignment="1">
      <alignment vertical="center"/>
    </xf>
    <xf numFmtId="0" fontId="6" fillId="6" borderId="10" xfId="0" applyFont="1" applyFill="1" applyBorder="1" applyAlignment="1">
      <alignment horizontal="center" vertical="center"/>
    </xf>
    <xf numFmtId="0" fontId="6" fillId="6" borderId="9" xfId="0" applyFont="1" applyFill="1" applyBorder="1" applyAlignment="1">
      <alignment horizontal="center" vertical="center"/>
    </xf>
    <xf numFmtId="0" fontId="6" fillId="0" borderId="9" xfId="22" applyFont="1" applyFill="1" applyBorder="1" applyAlignment="1" applyProtection="1">
      <alignment horizontal="left" vertical="center" indent="1"/>
    </xf>
    <xf numFmtId="0" fontId="28" fillId="0" borderId="9" xfId="22" applyFont="1" applyFill="1" applyBorder="1" applyAlignment="1" applyProtection="1">
      <alignment horizontal="left" vertical="center" indent="1"/>
    </xf>
    <xf numFmtId="49" fontId="2" fillId="0" borderId="9" xfId="0" applyNumberFormat="1" applyFont="1" applyFill="1" applyBorder="1" applyAlignment="1">
      <alignment horizontal="center" vertical="center"/>
    </xf>
    <xf numFmtId="49" fontId="7" fillId="0" borderId="9" xfId="0" applyNumberFormat="1" applyFont="1" applyFill="1" applyBorder="1" applyAlignment="1">
      <alignment horizontal="center" vertical="center"/>
    </xf>
    <xf numFmtId="0" fontId="9" fillId="0" borderId="0" xfId="22" applyFont="1" applyAlignment="1" applyProtection="1">
      <alignment horizontal="left" vertical="center"/>
    </xf>
    <xf numFmtId="0" fontId="11" fillId="0" borderId="13" xfId="0" applyFont="1" applyFill="1" applyBorder="1" applyAlignment="1">
      <alignment horizontal="center" vertical="center"/>
    </xf>
    <xf numFmtId="0" fontId="7" fillId="0" borderId="7" xfId="0" applyNumberFormat="1" applyFont="1" applyFill="1" applyBorder="1" applyAlignment="1">
      <alignment horizontal="right" vertical="center"/>
    </xf>
    <xf numFmtId="0" fontId="7" fillId="0" borderId="9" xfId="0" applyNumberFormat="1" applyFont="1" applyFill="1" applyBorder="1" applyAlignment="1">
      <alignment horizontal="right" vertical="center"/>
    </xf>
    <xf numFmtId="0" fontId="11" fillId="0" borderId="12" xfId="0" applyFont="1" applyBorder="1" applyAlignment="1">
      <alignment horizontal="center" vertical="center"/>
    </xf>
    <xf numFmtId="208" fontId="11" fillId="0" borderId="8" xfId="0" applyNumberFormat="1" applyFont="1" applyBorder="1" applyAlignment="1">
      <alignment horizontal="center" vertical="center"/>
    </xf>
    <xf numFmtId="49" fontId="7" fillId="0" borderId="13" xfId="0" applyNumberFormat="1" applyFont="1" applyBorder="1" applyAlignment="1">
      <alignment horizontal="center" vertical="center" wrapText="1"/>
    </xf>
    <xf numFmtId="0" fontId="7" fillId="0" borderId="9" xfId="185" applyNumberFormat="1" applyFont="1" applyFill="1" applyBorder="1" applyAlignment="1">
      <alignment horizontal="right" vertical="center" wrapText="1"/>
    </xf>
    <xf numFmtId="0" fontId="7" fillId="0" borderId="9" xfId="185" applyNumberFormat="1" applyFont="1" applyFill="1" applyBorder="1" applyAlignment="1">
      <alignment horizontal="right" vertical="center"/>
    </xf>
    <xf numFmtId="43" fontId="7" fillId="0" borderId="7" xfId="185" applyNumberFormat="1" applyFont="1" applyFill="1" applyBorder="1" applyAlignment="1">
      <alignment horizontal="right" vertical="center"/>
    </xf>
    <xf numFmtId="208" fontId="6" fillId="0" borderId="0" xfId="0" applyNumberFormat="1" applyFont="1" applyFill="1" applyAlignment="1">
      <alignment vertical="center"/>
    </xf>
    <xf numFmtId="49" fontId="14" fillId="0" borderId="13" xfId="0" applyNumberFormat="1" applyFont="1" applyFill="1" applyBorder="1" applyAlignment="1">
      <alignment horizontal="center" vertical="center"/>
    </xf>
    <xf numFmtId="43" fontId="7" fillId="0" borderId="7" xfId="185" applyNumberFormat="1" applyFont="1" applyFill="1" applyBorder="1" applyAlignment="1">
      <alignment horizontal="right" vertical="center" wrapText="1"/>
    </xf>
    <xf numFmtId="49" fontId="7" fillId="0" borderId="0" xfId="0" applyNumberFormat="1" applyFont="1" applyAlignment="1">
      <alignment horizontal="center" vertical="center"/>
    </xf>
    <xf numFmtId="0" fontId="52" fillId="0" borderId="7" xfId="0" applyFont="1" applyFill="1" applyBorder="1" applyAlignment="1" applyProtection="1">
      <protection locked="0"/>
    </xf>
    <xf numFmtId="214" fontId="21" fillId="0" borderId="7" xfId="18" applyNumberFormat="1" applyFont="1" applyFill="1" applyBorder="1" applyAlignment="1" applyProtection="1">
      <alignment vertical="center"/>
      <protection locked="0"/>
    </xf>
    <xf numFmtId="0" fontId="7" fillId="0" borderId="0" xfId="185" applyFont="1" applyFill="1" applyAlignment="1">
      <alignment vertical="center"/>
    </xf>
    <xf numFmtId="43" fontId="21" fillId="0" borderId="7" xfId="18" applyNumberFormat="1" applyFont="1" applyBorder="1" applyAlignment="1" applyProtection="1">
      <alignment vertical="center"/>
      <protection locked="0"/>
    </xf>
    <xf numFmtId="49" fontId="2" fillId="0" borderId="13" xfId="0" applyNumberFormat="1" applyFont="1" applyBorder="1" applyAlignment="1">
      <alignment horizontal="center" vertical="center" wrapText="1"/>
    </xf>
    <xf numFmtId="176" fontId="2" fillId="0" borderId="7" xfId="0" applyNumberFormat="1" applyFont="1" applyFill="1" applyBorder="1" applyAlignment="1"/>
    <xf numFmtId="0" fontId="6" fillId="0" borderId="7" xfId="0" applyNumberFormat="1" applyFont="1" applyFill="1" applyBorder="1" applyAlignment="1">
      <alignment horizontal="right" vertical="center"/>
    </xf>
    <xf numFmtId="43" fontId="6" fillId="0" borderId="7" xfId="0" applyNumberFormat="1" applyFont="1" applyFill="1" applyBorder="1" applyAlignment="1">
      <alignment horizontal="right" vertical="center"/>
    </xf>
    <xf numFmtId="0" fontId="6" fillId="0" borderId="9" xfId="185" applyNumberFormat="1" applyFont="1" applyFill="1" applyBorder="1" applyAlignment="1">
      <alignment horizontal="right" vertical="center"/>
    </xf>
    <xf numFmtId="0" fontId="7" fillId="0" borderId="9" xfId="0" applyFont="1" applyFill="1" applyBorder="1" applyAlignment="1">
      <alignment horizontal="center" vertical="center"/>
    </xf>
    <xf numFmtId="43" fontId="6" fillId="0" borderId="7" xfId="185" applyNumberFormat="1" applyFont="1" applyFill="1" applyBorder="1" applyAlignment="1">
      <alignment horizontal="right" vertical="center"/>
    </xf>
    <xf numFmtId="0" fontId="6" fillId="0" borderId="7" xfId="0" applyNumberFormat="1" applyFont="1" applyBorder="1" applyAlignment="1">
      <alignment horizontal="right" vertical="center"/>
    </xf>
    <xf numFmtId="43" fontId="6" fillId="0" borderId="7" xfId="0" applyNumberFormat="1" applyFont="1" applyBorder="1" applyAlignment="1">
      <alignment horizontal="right" vertical="center"/>
    </xf>
    <xf numFmtId="43" fontId="6" fillId="0" borderId="8" xfId="0" applyNumberFormat="1" applyFont="1" applyBorder="1" applyAlignment="1">
      <alignment horizontal="right" vertical="center"/>
    </xf>
    <xf numFmtId="0" fontId="6" fillId="0" borderId="9" xfId="0" applyNumberFormat="1" applyFont="1" applyBorder="1" applyAlignment="1">
      <alignment horizontal="right" vertical="center"/>
    </xf>
    <xf numFmtId="0" fontId="6" fillId="0" borderId="0" xfId="185" applyFont="1" applyFill="1" applyAlignment="1">
      <alignment vertical="center"/>
    </xf>
    <xf numFmtId="229" fontId="2" fillId="0" borderId="7" xfId="14" applyNumberFormat="1" applyFont="1" applyBorder="1" applyAlignment="1"/>
    <xf numFmtId="0" fontId="10" fillId="0" borderId="0" xfId="0" applyFont="1" applyAlignment="1">
      <alignment vertical="center"/>
    </xf>
    <xf numFmtId="0" fontId="2" fillId="0" borderId="7" xfId="0" applyFont="1" applyFill="1" applyBorder="1" applyAlignment="1">
      <alignment shrinkToFit="1"/>
    </xf>
    <xf numFmtId="0" fontId="7" fillId="0" borderId="7" xfId="0" applyFont="1" applyBorder="1" applyAlignment="1">
      <alignment horizontal="left" vertical="center" shrinkToFit="1"/>
    </xf>
    <xf numFmtId="208" fontId="7" fillId="0" borderId="7" xfId="0" applyNumberFormat="1" applyFont="1" applyBorder="1" applyAlignment="1">
      <alignment horizontal="right" vertical="center"/>
    </xf>
    <xf numFmtId="43" fontId="7" fillId="0" borderId="7" xfId="0" applyNumberFormat="1" applyFont="1" applyFill="1" applyBorder="1" applyAlignment="1">
      <alignment horizontal="center" vertical="center"/>
    </xf>
    <xf numFmtId="43" fontId="7" fillId="0" borderId="7" xfId="0" applyNumberFormat="1" applyFont="1" applyFill="1" applyBorder="1" applyAlignment="1">
      <alignment horizontal="left" vertical="center"/>
    </xf>
    <xf numFmtId="49" fontId="2" fillId="0" borderId="7" xfId="0" applyNumberFormat="1" applyFont="1" applyBorder="1" applyAlignment="1">
      <alignment horizontal="center" vertical="center"/>
    </xf>
    <xf numFmtId="49" fontId="7" fillId="0" borderId="13" xfId="0" applyNumberFormat="1" applyFont="1" applyFill="1" applyBorder="1" applyAlignment="1">
      <alignment horizontal="center" vertical="center" wrapText="1"/>
    </xf>
    <xf numFmtId="208" fontId="7" fillId="0" borderId="7" xfId="0" applyNumberFormat="1" applyFont="1" applyFill="1" applyBorder="1" applyAlignment="1">
      <alignment vertical="center"/>
    </xf>
    <xf numFmtId="0" fontId="10" fillId="0" borderId="0" xfId="0" applyFont="1" applyFill="1" applyAlignment="1">
      <alignment vertical="center"/>
    </xf>
    <xf numFmtId="228" fontId="8" fillId="0" borderId="0" xfId="22" applyNumberFormat="1" applyFill="1" applyAlignment="1" applyProtection="1">
      <alignment horizontal="left" vertical="center" shrinkToFit="1"/>
      <protection locked="0" hidden="1"/>
    </xf>
    <xf numFmtId="228" fontId="8" fillId="0" borderId="0" xfId="22" applyNumberFormat="1" applyFont="1" applyFill="1" applyAlignment="1" applyProtection="1">
      <alignment horizontal="left" vertical="center" shrinkToFit="1"/>
      <protection locked="0" hidden="1"/>
    </xf>
    <xf numFmtId="176" fontId="16" fillId="0" borderId="0" xfId="0" applyNumberFormat="1" applyFont="1" applyFill="1" applyAlignment="1">
      <alignment horizontal="center" vertical="center"/>
    </xf>
    <xf numFmtId="176" fontId="19" fillId="0" borderId="0" xfId="0" applyNumberFormat="1" applyFont="1" applyFill="1" applyAlignment="1">
      <alignment horizontal="center" vertical="center"/>
    </xf>
    <xf numFmtId="176" fontId="6" fillId="0" borderId="0" xfId="0" applyNumberFormat="1" applyFont="1" applyFill="1" applyAlignment="1"/>
    <xf numFmtId="0" fontId="7" fillId="0" borderId="0" xfId="0" applyFont="1" applyFill="1" applyAlignment="1"/>
    <xf numFmtId="0" fontId="6" fillId="0" borderId="0" xfId="0" applyFont="1" applyFill="1" applyAlignment="1"/>
    <xf numFmtId="0" fontId="6" fillId="0" borderId="0" xfId="0" applyFont="1" applyFill="1" applyAlignment="1">
      <alignment horizontal="right"/>
    </xf>
    <xf numFmtId="0" fontId="29" fillId="0" borderId="7" xfId="0" applyFont="1" applyFill="1" applyBorder="1" applyAlignment="1">
      <alignment horizontal="center" vertical="center"/>
    </xf>
    <xf numFmtId="0" fontId="29" fillId="0" borderId="7" xfId="0" applyFont="1" applyFill="1" applyBorder="1" applyAlignment="1">
      <alignment horizontal="center" vertical="center" wrapText="1"/>
    </xf>
    <xf numFmtId="0" fontId="13" fillId="10" borderId="7" xfId="0" applyFont="1" applyFill="1" applyBorder="1" applyAlignment="1">
      <alignment horizontal="center" vertical="center"/>
    </xf>
    <xf numFmtId="0" fontId="13" fillId="10" borderId="7" xfId="0" applyFont="1" applyFill="1" applyBorder="1" applyAlignment="1">
      <alignment vertical="center"/>
    </xf>
    <xf numFmtId="43" fontId="7" fillId="10" borderId="7" xfId="0" applyNumberFormat="1" applyFont="1" applyFill="1" applyBorder="1" applyAlignment="1">
      <alignment horizontal="right" vertical="center"/>
    </xf>
    <xf numFmtId="0" fontId="0" fillId="0" borderId="0" xfId="0" applyFont="1" applyFill="1" applyAlignment="1">
      <alignment horizontal="center" vertical="center"/>
    </xf>
    <xf numFmtId="0" fontId="29" fillId="10" borderId="7" xfId="0" applyFont="1" applyFill="1" applyBorder="1" applyAlignment="1">
      <alignment horizontal="center" vertical="center"/>
    </xf>
    <xf numFmtId="0" fontId="29" fillId="10" borderId="7" xfId="0" applyFont="1" applyFill="1" applyBorder="1" applyAlignment="1">
      <alignment vertical="center"/>
    </xf>
    <xf numFmtId="0" fontId="26" fillId="0" borderId="7" xfId="0" applyFont="1" applyFill="1" applyBorder="1" applyAlignment="1">
      <alignment horizontal="center" vertical="center"/>
    </xf>
    <xf numFmtId="0" fontId="29" fillId="0" borderId="7" xfId="0" applyFont="1" applyFill="1" applyBorder="1" applyAlignment="1">
      <alignment horizontal="left" vertical="center"/>
    </xf>
    <xf numFmtId="0" fontId="26" fillId="0" borderId="7" xfId="0" applyFont="1" applyFill="1" applyBorder="1" applyAlignment="1">
      <alignment vertical="center"/>
    </xf>
    <xf numFmtId="0" fontId="7" fillId="10" borderId="7" xfId="0" applyFont="1" applyFill="1" applyBorder="1" applyAlignment="1">
      <alignment horizontal="center" vertical="center"/>
    </xf>
    <xf numFmtId="0" fontId="56" fillId="11" borderId="10" xfId="0" applyFont="1" applyFill="1" applyBorder="1" applyAlignment="1">
      <alignment horizontal="center" vertical="center"/>
    </xf>
    <xf numFmtId="0" fontId="56" fillId="11" borderId="9" xfId="0" applyFont="1" applyFill="1" applyBorder="1" applyAlignment="1">
      <alignment horizontal="center" vertical="center"/>
    </xf>
    <xf numFmtId="0" fontId="29" fillId="11" borderId="7" xfId="0" applyFont="1" applyFill="1" applyBorder="1" applyAlignment="1">
      <alignment vertical="center"/>
    </xf>
    <xf numFmtId="208" fontId="57" fillId="11" borderId="7" xfId="0" applyNumberFormat="1" applyFont="1" applyFill="1" applyBorder="1" applyAlignment="1">
      <alignment vertical="center"/>
    </xf>
    <xf numFmtId="0" fontId="58" fillId="0" borderId="0" xfId="0" applyFont="1" applyFill="1" applyAlignment="1">
      <alignment vertical="center"/>
    </xf>
    <xf numFmtId="0" fontId="46" fillId="0" borderId="0" xfId="0" applyFont="1" applyFill="1" applyAlignment="1">
      <alignment horizontal="right" vertical="center" indent="3"/>
    </xf>
    <xf numFmtId="228" fontId="59" fillId="0" borderId="0" xfId="22" applyNumberFormat="1" applyFont="1" applyFill="1" applyAlignment="1" applyProtection="1">
      <alignment horizontal="left" vertical="center" shrinkToFit="1"/>
      <protection locked="0" hidden="1"/>
    </xf>
    <xf numFmtId="0" fontId="6" fillId="0" borderId="0" xfId="0" applyFont="1" applyFill="1" applyAlignment="1">
      <alignment horizontal="center"/>
    </xf>
    <xf numFmtId="0" fontId="60" fillId="0" borderId="0" xfId="0" applyFont="1" applyAlignment="1">
      <alignment vertical="center"/>
    </xf>
    <xf numFmtId="208" fontId="14" fillId="8" borderId="7" xfId="0" applyNumberFormat="1" applyFont="1" applyFill="1" applyBorder="1" applyAlignment="1">
      <alignment horizontal="center" vertical="center"/>
    </xf>
    <xf numFmtId="208" fontId="14" fillId="8" borderId="7" xfId="0" applyNumberFormat="1" applyFont="1" applyFill="1" applyBorder="1" applyAlignment="1">
      <alignment horizontal="center" vertical="center" wrapText="1"/>
    </xf>
    <xf numFmtId="43" fontId="7" fillId="8" borderId="7" xfId="0" applyNumberFormat="1" applyFont="1" applyFill="1" applyBorder="1" applyAlignment="1">
      <alignment horizontal="right" vertical="center"/>
    </xf>
    <xf numFmtId="208" fontId="23" fillId="0" borderId="0" xfId="0" applyNumberFormat="1" applyFont="1" applyAlignment="1">
      <alignment horizontal="center" vertical="center" wrapText="1"/>
    </xf>
    <xf numFmtId="208" fontId="6" fillId="0" borderId="0" xfId="0" applyNumberFormat="1" applyFont="1" applyFill="1" applyBorder="1" applyAlignment="1">
      <alignment horizontal="center" vertical="center" wrapText="1"/>
    </xf>
    <xf numFmtId="208" fontId="11" fillId="8" borderId="7" xfId="0" applyNumberFormat="1" applyFont="1" applyFill="1" applyBorder="1" applyAlignment="1">
      <alignment horizontal="center" vertical="center"/>
    </xf>
    <xf numFmtId="208" fontId="11" fillId="0" borderId="9" xfId="0" applyNumberFormat="1" applyFont="1" applyBorder="1" applyAlignment="1">
      <alignment horizontal="center" vertical="center"/>
    </xf>
    <xf numFmtId="208" fontId="7" fillId="0" borderId="7" xfId="0" applyNumberFormat="1" applyFont="1" applyBorder="1" applyAlignment="1">
      <alignment horizontal="center" vertical="center"/>
    </xf>
    <xf numFmtId="43" fontId="60" fillId="8" borderId="8" xfId="0" applyNumberFormat="1" applyFont="1" applyFill="1" applyBorder="1" applyAlignment="1">
      <alignment horizontal="right" vertical="center"/>
    </xf>
    <xf numFmtId="208" fontId="21" fillId="0" borderId="7" xfId="0" applyNumberFormat="1" applyFont="1" applyFill="1" applyBorder="1" applyAlignment="1" applyProtection="1">
      <alignment vertical="center"/>
      <protection locked="0"/>
    </xf>
    <xf numFmtId="208" fontId="21" fillId="0" borderId="9" xfId="0" applyNumberFormat="1" applyFont="1" applyFill="1" applyBorder="1" applyAlignment="1" applyProtection="1">
      <alignment vertical="center"/>
      <protection locked="0"/>
    </xf>
    <xf numFmtId="0" fontId="61" fillId="0" borderId="0" xfId="0" applyFont="1" applyAlignment="1">
      <alignment vertical="center"/>
    </xf>
    <xf numFmtId="208" fontId="11" fillId="0" borderId="7" xfId="0" applyNumberFormat="1" applyFont="1" applyFill="1" applyBorder="1" applyAlignment="1">
      <alignment horizontal="center" vertical="center"/>
    </xf>
    <xf numFmtId="0" fontId="7" fillId="0" borderId="0" xfId="0" applyFont="1" applyAlignment="1">
      <alignment horizontal="left" vertical="center" shrinkToFit="1"/>
    </xf>
    <xf numFmtId="0" fontId="9" fillId="0" borderId="0" xfId="22" applyFont="1" applyAlignment="1" applyProtection="1">
      <alignment horizontal="left" vertical="center" shrinkToFit="1"/>
    </xf>
    <xf numFmtId="0" fontId="10" fillId="0" borderId="0" xfId="0" applyFont="1" applyAlignment="1">
      <alignment horizontal="center" vertical="center" shrinkToFit="1"/>
    </xf>
    <xf numFmtId="176" fontId="6" fillId="0" borderId="0" xfId="0" applyNumberFormat="1" applyFont="1" applyAlignment="1">
      <alignment horizontal="center" vertical="center" shrinkToFit="1"/>
    </xf>
    <xf numFmtId="176" fontId="7" fillId="0" borderId="0" xfId="0" applyNumberFormat="1" applyFont="1" applyAlignment="1">
      <alignment horizontal="left" vertical="center" shrinkToFit="1"/>
    </xf>
    <xf numFmtId="208" fontId="7" fillId="0" borderId="18" xfId="0" applyNumberFormat="1" applyFont="1" applyBorder="1" applyAlignment="1">
      <alignment vertical="center"/>
    </xf>
    <xf numFmtId="0" fontId="11" fillId="0" borderId="7" xfId="0" applyFont="1" applyBorder="1" applyAlignment="1">
      <alignment horizontal="left" vertical="center" shrinkToFit="1"/>
    </xf>
    <xf numFmtId="208" fontId="7" fillId="0" borderId="7" xfId="0" applyNumberFormat="1" applyFont="1" applyBorder="1" applyAlignment="1">
      <alignment horizontal="left" vertical="center" shrinkToFit="1"/>
    </xf>
    <xf numFmtId="0" fontId="24" fillId="0" borderId="7" xfId="0" applyFont="1" applyFill="1" applyBorder="1" applyAlignment="1">
      <alignment horizontal="left" vertical="center" shrinkToFit="1"/>
    </xf>
    <xf numFmtId="0" fontId="6" fillId="0" borderId="9" xfId="0" applyFont="1" applyBorder="1" applyAlignment="1">
      <alignment horizontal="center" vertical="center" shrinkToFit="1"/>
    </xf>
    <xf numFmtId="0" fontId="6" fillId="0" borderId="0" xfId="0" applyFont="1" applyAlignment="1">
      <alignment horizontal="left" vertical="center" shrinkToFit="1"/>
    </xf>
    <xf numFmtId="208" fontId="11" fillId="0" borderId="18" xfId="0" applyNumberFormat="1" applyFont="1" applyFill="1" applyBorder="1" applyAlignment="1">
      <alignment horizontal="center" vertical="center"/>
    </xf>
    <xf numFmtId="0" fontId="24" fillId="0" borderId="9" xfId="0" applyFont="1" applyFill="1" applyBorder="1" applyAlignment="1">
      <alignment vertical="center"/>
    </xf>
    <xf numFmtId="0" fontId="28" fillId="0" borderId="7" xfId="0" applyFont="1" applyFill="1" applyBorder="1" applyAlignment="1" applyProtection="1">
      <alignment vertical="center"/>
      <protection locked="0"/>
    </xf>
    <xf numFmtId="4" fontId="26" fillId="0" borderId="7" xfId="0" applyNumberFormat="1" applyFont="1" applyFill="1" applyBorder="1" applyAlignment="1">
      <alignment horizontal="right" vertical="center"/>
    </xf>
    <xf numFmtId="4" fontId="29" fillId="0" borderId="7" xfId="0" applyNumberFormat="1" applyFont="1" applyFill="1" applyBorder="1" applyAlignment="1">
      <alignment vertical="center"/>
    </xf>
    <xf numFmtId="0" fontId="11" fillId="0" borderId="0" xfId="0" applyFont="1" applyAlignment="1">
      <alignment horizontal="center" vertical="center"/>
    </xf>
    <xf numFmtId="208" fontId="62" fillId="0" borderId="7" xfId="0" applyNumberFormat="1" applyFont="1" applyFill="1" applyBorder="1" applyAlignment="1">
      <alignment horizontal="center" vertical="center" wrapText="1"/>
    </xf>
    <xf numFmtId="14" fontId="6" fillId="0" borderId="7" xfId="0" applyNumberFormat="1" applyFont="1" applyBorder="1" applyAlignment="1">
      <alignment horizontal="center" vertical="center"/>
    </xf>
    <xf numFmtId="43" fontId="6" fillId="0" borderId="9" xfId="0" applyNumberFormat="1" applyFont="1" applyBorder="1" applyAlignment="1">
      <alignment horizontal="right" vertical="center"/>
    </xf>
    <xf numFmtId="49" fontId="6" fillId="0" borderId="7" xfId="22" applyNumberFormat="1" applyFont="1" applyBorder="1" applyAlignment="1" applyProtection="1">
      <alignment vertical="center"/>
    </xf>
    <xf numFmtId="208" fontId="26" fillId="0" borderId="7" xfId="0" applyNumberFormat="1" applyFont="1" applyFill="1" applyBorder="1" applyAlignment="1">
      <alignment horizontal="right" vertical="center"/>
    </xf>
    <xf numFmtId="0" fontId="30" fillId="0" borderId="7" xfId="0" applyFont="1" applyFill="1" applyBorder="1" applyAlignment="1">
      <alignment vertical="center"/>
    </xf>
    <xf numFmtId="49" fontId="2" fillId="0" borderId="7" xfId="0" applyNumberFormat="1" applyFont="1" applyFill="1" applyBorder="1" applyAlignment="1">
      <alignment horizontal="left" vertical="center"/>
    </xf>
    <xf numFmtId="4" fontId="26" fillId="0" borderId="9" xfId="0" applyNumberFormat="1" applyFont="1" applyFill="1" applyBorder="1" applyAlignment="1">
      <alignment vertical="center"/>
    </xf>
    <xf numFmtId="4" fontId="30" fillId="0" borderId="9" xfId="0" applyNumberFormat="1" applyFont="1" applyFill="1" applyBorder="1" applyAlignment="1">
      <alignment vertical="center"/>
    </xf>
    <xf numFmtId="0" fontId="12" fillId="0" borderId="0" xfId="0" applyFont="1" applyFill="1" applyAlignment="1" applyProtection="1">
      <alignment vertical="center"/>
    </xf>
    <xf numFmtId="0" fontId="7" fillId="0" borderId="0" xfId="0" applyFont="1" applyFill="1" applyAlignment="1" applyProtection="1">
      <alignment horizontal="center" vertical="center"/>
    </xf>
    <xf numFmtId="0" fontId="6" fillId="0" borderId="0" xfId="0" applyFont="1" applyFill="1" applyAlignment="1" applyProtection="1">
      <alignment vertical="center"/>
    </xf>
    <xf numFmtId="0" fontId="7" fillId="0" borderId="0" xfId="0" applyFont="1" applyFill="1" applyAlignment="1" applyProtection="1">
      <alignment vertical="center"/>
    </xf>
    <xf numFmtId="228" fontId="9" fillId="0" borderId="0" xfId="22" applyNumberFormat="1" applyFont="1" applyFill="1" applyAlignment="1" applyProtection="1">
      <alignment horizontal="left" vertical="center" shrinkToFit="1"/>
      <protection hidden="1"/>
    </xf>
    <xf numFmtId="0" fontId="7" fillId="0" borderId="0" xfId="0" applyFont="1" applyFill="1" applyAlignment="1" applyProtection="1">
      <alignment horizontal="center" vertical="center" wrapText="1"/>
    </xf>
    <xf numFmtId="0" fontId="10" fillId="0" borderId="0" xfId="0" applyFont="1" applyFill="1" applyAlignment="1" applyProtection="1">
      <alignment horizontal="center" vertical="center" wrapText="1"/>
    </xf>
    <xf numFmtId="0" fontId="12" fillId="0" borderId="0" xfId="0" applyFont="1" applyFill="1" applyAlignment="1" applyProtection="1">
      <alignment horizontal="center" vertical="center" wrapText="1"/>
    </xf>
    <xf numFmtId="176" fontId="6" fillId="0" borderId="0" xfId="0" applyNumberFormat="1" applyFont="1" applyFill="1" applyAlignment="1" applyProtection="1">
      <alignment horizontal="center" vertical="center"/>
    </xf>
    <xf numFmtId="0" fontId="6" fillId="0" borderId="0" xfId="0" applyNumberFormat="1" applyFont="1" applyFill="1" applyAlignment="1" applyProtection="1">
      <alignment horizontal="center" vertical="center"/>
    </xf>
    <xf numFmtId="176" fontId="7" fillId="0" borderId="0" xfId="0" applyNumberFormat="1" applyFont="1" applyFill="1" applyAlignment="1" applyProtection="1">
      <alignment horizontal="center" vertical="center"/>
    </xf>
    <xf numFmtId="0" fontId="7" fillId="0" borderId="0" xfId="0" applyNumberFormat="1" applyFont="1" applyFill="1" applyAlignment="1" applyProtection="1">
      <alignment horizontal="center" vertical="center"/>
    </xf>
    <xf numFmtId="176" fontId="6" fillId="0" borderId="0" xfId="0" applyNumberFormat="1" applyFont="1" applyFill="1" applyAlignment="1" applyProtection="1">
      <alignment vertical="center"/>
    </xf>
    <xf numFmtId="0" fontId="11" fillId="0" borderId="7" xfId="0" applyFont="1" applyFill="1" applyBorder="1" applyAlignment="1" applyProtection="1">
      <alignment horizontal="center" vertical="center"/>
    </xf>
    <xf numFmtId="0" fontId="11" fillId="0" borderId="7" xfId="0" applyFont="1" applyFill="1" applyBorder="1" applyAlignment="1" applyProtection="1">
      <alignment horizontal="center" vertical="center" wrapText="1"/>
    </xf>
    <xf numFmtId="0" fontId="11" fillId="0" borderId="8" xfId="0" applyFont="1" applyFill="1" applyBorder="1" applyAlignment="1" applyProtection="1">
      <alignment horizontal="center" vertical="center"/>
    </xf>
    <xf numFmtId="0" fontId="11" fillId="0" borderId="9" xfId="0" applyFont="1" applyFill="1" applyBorder="1" applyAlignment="1" applyProtection="1">
      <alignment horizontal="center" vertical="center"/>
    </xf>
    <xf numFmtId="0" fontId="7" fillId="0" borderId="7" xfId="0" applyFont="1" applyFill="1" applyBorder="1" applyAlignment="1" applyProtection="1">
      <alignment horizontal="center" vertical="center"/>
    </xf>
    <xf numFmtId="0" fontId="2" fillId="0" borderId="7" xfId="0" applyFont="1" applyFill="1" applyBorder="1" applyAlignment="1" applyProtection="1">
      <alignment horizontal="left" vertical="center"/>
    </xf>
    <xf numFmtId="0" fontId="2" fillId="0" borderId="7" xfId="0" applyFont="1" applyFill="1" applyBorder="1" applyAlignment="1" applyProtection="1">
      <alignment horizontal="center" vertical="center"/>
    </xf>
    <xf numFmtId="43" fontId="7" fillId="0" borderId="7" xfId="0" applyNumberFormat="1" applyFont="1" applyFill="1" applyBorder="1" applyAlignment="1" applyProtection="1">
      <alignment horizontal="right" vertical="center"/>
    </xf>
    <xf numFmtId="43" fontId="7" fillId="0" borderId="8" xfId="0" applyNumberFormat="1" applyFont="1" applyFill="1" applyBorder="1" applyAlignment="1" applyProtection="1">
      <alignment horizontal="right" vertical="center"/>
    </xf>
    <xf numFmtId="43" fontId="7" fillId="0" borderId="9" xfId="0" applyNumberFormat="1" applyFont="1" applyFill="1" applyBorder="1" applyAlignment="1" applyProtection="1">
      <alignment horizontal="right" vertical="center"/>
    </xf>
    <xf numFmtId="0" fontId="7" fillId="7" borderId="7" xfId="0" applyFont="1" applyFill="1" applyBorder="1" applyAlignment="1" applyProtection="1">
      <alignment horizontal="left" vertical="center"/>
    </xf>
    <xf numFmtId="0" fontId="7" fillId="0" borderId="7" xfId="0" applyFont="1" applyFill="1" applyBorder="1" applyAlignment="1" applyProtection="1">
      <alignment vertical="center"/>
    </xf>
    <xf numFmtId="0" fontId="7" fillId="0" borderId="7" xfId="0" applyFont="1" applyFill="1" applyBorder="1" applyAlignment="1" applyProtection="1">
      <alignment horizontal="left" vertical="center"/>
    </xf>
    <xf numFmtId="0" fontId="6" fillId="0" borderId="10" xfId="0" applyFont="1" applyFill="1" applyBorder="1" applyAlignment="1" applyProtection="1">
      <alignment horizontal="center" vertical="center"/>
    </xf>
    <xf numFmtId="0" fontId="6" fillId="0" borderId="9" xfId="0" applyFont="1" applyFill="1" applyBorder="1" applyAlignment="1" applyProtection="1">
      <alignment horizontal="center" vertical="center"/>
    </xf>
    <xf numFmtId="0" fontId="6" fillId="0" borderId="0" xfId="0" applyNumberFormat="1" applyFont="1" applyFill="1" applyAlignment="1" applyProtection="1">
      <alignment vertical="center"/>
    </xf>
    <xf numFmtId="0" fontId="6" fillId="0" borderId="0" xfId="0" applyNumberFormat="1" applyFont="1" applyFill="1" applyAlignment="1" applyProtection="1">
      <alignment horizontal="right" vertical="center"/>
    </xf>
    <xf numFmtId="0" fontId="6" fillId="0" borderId="0" xfId="0" applyFont="1" applyFill="1" applyAlignment="1" applyProtection="1">
      <alignment horizontal="right" vertical="center"/>
    </xf>
    <xf numFmtId="0" fontId="12" fillId="0" borderId="0" xfId="0" applyFont="1" applyFill="1" applyAlignment="1">
      <alignment horizontal="center" vertical="center" wrapText="1"/>
    </xf>
    <xf numFmtId="49" fontId="6" fillId="0" borderId="18" xfId="0" applyNumberFormat="1" applyFont="1" applyFill="1" applyBorder="1" applyAlignment="1">
      <alignment horizontal="right" vertical="center"/>
    </xf>
    <xf numFmtId="49" fontId="7" fillId="0" borderId="18" xfId="0" applyNumberFormat="1" applyFont="1" applyFill="1" applyBorder="1" applyAlignment="1">
      <alignment horizontal="right" vertical="center"/>
    </xf>
    <xf numFmtId="0" fontId="6" fillId="0" borderId="9" xfId="22" applyFont="1" applyFill="1" applyBorder="1" applyAlignment="1" applyProtection="1">
      <alignment vertical="center"/>
    </xf>
    <xf numFmtId="49" fontId="6" fillId="0" borderId="9" xfId="22" applyNumberFormat="1" applyFont="1" applyFill="1" applyBorder="1" applyAlignment="1" applyProtection="1">
      <alignment horizontal="left" vertical="center"/>
    </xf>
    <xf numFmtId="0" fontId="7" fillId="0" borderId="9" xfId="0" applyFont="1" applyFill="1" applyBorder="1" applyAlignment="1">
      <alignment vertical="center"/>
    </xf>
    <xf numFmtId="0" fontId="2" fillId="0" borderId="0" xfId="0" applyFont="1" applyFill="1" applyAlignment="1">
      <alignment vertical="center"/>
    </xf>
    <xf numFmtId="0" fontId="36" fillId="0" borderId="0" xfId="0" applyFont="1" applyFill="1" applyBorder="1" applyAlignment="1">
      <alignment horizontal="left" vertical="center"/>
    </xf>
    <xf numFmtId="0" fontId="63" fillId="0" borderId="7" xfId="0" applyFont="1" applyFill="1" applyBorder="1" applyAlignment="1">
      <alignment horizontal="center" vertical="center"/>
    </xf>
    <xf numFmtId="0" fontId="36" fillId="0" borderId="7" xfId="0" applyFont="1" applyFill="1" applyBorder="1" applyAlignment="1">
      <alignment horizontal="left" vertical="center"/>
    </xf>
    <xf numFmtId="0" fontId="22" fillId="0" borderId="7" xfId="0" applyFont="1" applyFill="1" applyBorder="1" applyAlignment="1">
      <alignment horizontal="center" vertical="center"/>
    </xf>
    <xf numFmtId="0" fontId="36" fillId="0" borderId="10" xfId="0" applyFont="1" applyFill="1" applyBorder="1" applyAlignment="1">
      <alignment horizontal="center" vertical="center"/>
    </xf>
    <xf numFmtId="0" fontId="36" fillId="0" borderId="14" xfId="0" applyFont="1" applyFill="1" applyBorder="1" applyAlignment="1">
      <alignment horizontal="center" vertical="center"/>
    </xf>
    <xf numFmtId="0" fontId="22" fillId="0" borderId="14" xfId="0" applyFont="1" applyFill="1" applyBorder="1" applyAlignment="1">
      <alignment vertical="center"/>
    </xf>
    <xf numFmtId="0" fontId="22" fillId="0" borderId="9" xfId="0" applyFont="1" applyFill="1" applyBorder="1" applyAlignment="1">
      <alignment vertical="center"/>
    </xf>
    <xf numFmtId="0" fontId="36" fillId="0" borderId="0" xfId="0" applyFont="1" applyFill="1" applyBorder="1" applyAlignment="1">
      <alignment horizontal="right" vertical="center"/>
    </xf>
    <xf numFmtId="0" fontId="14" fillId="0" borderId="0" xfId="0" applyFont="1" applyFill="1" applyAlignment="1">
      <alignment vertical="center"/>
    </xf>
    <xf numFmtId="0" fontId="63" fillId="0" borderId="7" xfId="22" applyFont="1" applyFill="1" applyBorder="1" applyAlignment="1" applyProtection="1">
      <alignment horizontal="left" vertical="center"/>
    </xf>
    <xf numFmtId="43" fontId="14" fillId="0" borderId="8" xfId="0" applyNumberFormat="1" applyFont="1" applyFill="1" applyBorder="1" applyAlignment="1">
      <alignment horizontal="right" vertical="center"/>
    </xf>
    <xf numFmtId="43" fontId="14" fillId="0" borderId="9" xfId="0" applyNumberFormat="1" applyFont="1" applyFill="1" applyBorder="1" applyAlignment="1">
      <alignment horizontal="right" vertical="center"/>
    </xf>
    <xf numFmtId="43" fontId="14" fillId="0" borderId="7" xfId="0" applyNumberFormat="1" applyFont="1" applyFill="1" applyBorder="1" applyAlignment="1">
      <alignment horizontal="right" vertical="center"/>
    </xf>
    <xf numFmtId="0" fontId="36" fillId="0" borderId="7" xfId="22" applyFont="1" applyFill="1" applyBorder="1" applyAlignment="1" applyProtection="1">
      <alignment horizontal="left" vertical="center" indent="1"/>
    </xf>
    <xf numFmtId="0" fontId="63" fillId="0" borderId="7" xfId="0" applyFont="1" applyFill="1" applyBorder="1" applyAlignment="1">
      <alignment horizontal="left" vertical="center"/>
    </xf>
    <xf numFmtId="0" fontId="64" fillId="0" borderId="0" xfId="259" applyFont="1" applyFill="1" applyAlignment="1">
      <alignment horizontal="center"/>
    </xf>
    <xf numFmtId="43" fontId="11" fillId="0" borderId="7" xfId="18" applyFont="1" applyFill="1" applyBorder="1" applyAlignment="1">
      <alignment horizontal="center" vertical="center"/>
    </xf>
    <xf numFmtId="43" fontId="14" fillId="0" borderId="7" xfId="18" applyFont="1" applyFill="1" applyBorder="1" applyAlignment="1">
      <alignment vertical="center"/>
    </xf>
    <xf numFmtId="43" fontId="14" fillId="0" borderId="9" xfId="259" applyNumberFormat="1" applyFont="1" applyFill="1" applyBorder="1" applyAlignment="1">
      <alignment horizontal="right" vertical="center"/>
    </xf>
    <xf numFmtId="0" fontId="46" fillId="0" borderId="0" xfId="0" applyFont="1" applyFill="1" applyAlignment="1">
      <alignment horizontal="left" vertical="center" indent="7"/>
    </xf>
    <xf numFmtId="0" fontId="2" fillId="0" borderId="0" xfId="0" applyFont="1" applyFill="1" applyAlignment="1">
      <alignment horizontal="right" vertical="center"/>
    </xf>
    <xf numFmtId="211" fontId="7" fillId="0" borderId="0" xfId="0" applyNumberFormat="1" applyFont="1" applyFill="1" applyAlignment="1">
      <alignment vertical="center"/>
    </xf>
    <xf numFmtId="0" fontId="11" fillId="0" borderId="0" xfId="0" applyFont="1" applyFill="1" applyAlignment="1">
      <alignment vertical="center"/>
    </xf>
    <xf numFmtId="0" fontId="36" fillId="0" borderId="7" xfId="22" applyFont="1" applyFill="1" applyBorder="1" applyAlignment="1" applyProtection="1">
      <alignment horizontal="left" vertical="center"/>
    </xf>
    <xf numFmtId="0" fontId="36" fillId="0" borderId="7" xfId="22" applyFont="1" applyFill="1" applyBorder="1" applyAlignment="1" applyProtection="1">
      <alignment horizontal="left" vertical="center" indent="2"/>
    </xf>
    <xf numFmtId="0" fontId="36" fillId="0" borderId="7" xfId="22" applyFont="1" applyFill="1" applyBorder="1" applyAlignment="1" applyProtection="1">
      <alignment horizontal="center" vertical="center"/>
    </xf>
    <xf numFmtId="43" fontId="7" fillId="0" borderId="9" xfId="259" applyNumberFormat="1" applyFont="1" applyFill="1" applyBorder="1" applyAlignment="1">
      <alignment horizontal="right" vertical="center"/>
    </xf>
    <xf numFmtId="0" fontId="16" fillId="0" borderId="0" xfId="0" applyFont="1" applyFill="1" applyAlignment="1">
      <alignment vertical="center"/>
    </xf>
    <xf numFmtId="0" fontId="0" fillId="0" borderId="0" xfId="0" applyFont="1" applyFill="1" applyAlignment="1">
      <alignment vertical="center"/>
    </xf>
    <xf numFmtId="0" fontId="65" fillId="0" borderId="0" xfId="0" applyFont="1" applyFill="1" applyAlignment="1">
      <alignment vertical="center"/>
    </xf>
    <xf numFmtId="0" fontId="66" fillId="0" borderId="7" xfId="0" applyFont="1" applyFill="1" applyBorder="1" applyAlignment="1">
      <alignment horizontal="center" vertical="center"/>
    </xf>
    <xf numFmtId="0" fontId="0" fillId="0" borderId="0" xfId="0" applyFont="1" applyFill="1" applyBorder="1" applyAlignment="1">
      <alignment horizontal="center" vertical="center"/>
    </xf>
    <xf numFmtId="0" fontId="6" fillId="0" borderId="7" xfId="22" applyFont="1" applyFill="1" applyBorder="1" applyAlignment="1" applyProtection="1">
      <alignment vertical="center"/>
    </xf>
    <xf numFmtId="43" fontId="22" fillId="0" borderId="7" xfId="0" applyNumberFormat="1" applyFont="1" applyFill="1" applyBorder="1" applyAlignment="1">
      <alignment horizontal="center" vertical="center"/>
    </xf>
    <xf numFmtId="43" fontId="0" fillId="0" borderId="0" xfId="0" applyNumberFormat="1" applyFont="1" applyFill="1" applyBorder="1" applyAlignment="1">
      <alignment horizontal="right" vertical="center"/>
    </xf>
    <xf numFmtId="0" fontId="6" fillId="0" borderId="7" xfId="22" applyFont="1" applyFill="1" applyBorder="1" applyAlignment="1" applyProtection="1">
      <alignment horizontal="left" vertical="center"/>
    </xf>
    <xf numFmtId="0" fontId="11" fillId="0" borderId="7" xfId="22" applyFont="1" applyFill="1" applyBorder="1" applyAlignment="1" applyProtection="1">
      <alignment horizontal="center" vertical="center"/>
    </xf>
    <xf numFmtId="43" fontId="66" fillId="0" borderId="7" xfId="0" applyNumberFormat="1" applyFont="1" applyFill="1" applyBorder="1" applyAlignment="1">
      <alignment horizontal="center" vertical="center"/>
    </xf>
    <xf numFmtId="0" fontId="34" fillId="0" borderId="7" xfId="22" applyFont="1" applyFill="1" applyBorder="1" applyAlignment="1" applyProtection="1">
      <alignment horizontal="center" vertical="center"/>
    </xf>
    <xf numFmtId="0" fontId="2" fillId="0" borderId="7" xfId="22" applyFont="1" applyFill="1" applyBorder="1" applyAlignment="1" applyProtection="1">
      <alignment horizontal="center" vertical="center"/>
    </xf>
    <xf numFmtId="0" fontId="67" fillId="0" borderId="0" xfId="0" applyFont="1" applyFill="1" applyAlignment="1">
      <alignment vertical="center"/>
    </xf>
    <xf numFmtId="0" fontId="58" fillId="0" borderId="0" xfId="0" applyNumberFormat="1" applyFont="1" applyFill="1" applyAlignment="1">
      <alignment vertical="center"/>
    </xf>
    <xf numFmtId="0" fontId="0" fillId="0" borderId="0" xfId="0" applyFont="1" applyFill="1" applyBorder="1" applyAlignment="1">
      <alignment vertical="center"/>
    </xf>
    <xf numFmtId="0" fontId="0" fillId="0" borderId="0" xfId="0" applyFill="1" applyBorder="1"/>
    <xf numFmtId="43" fontId="0" fillId="0" borderId="0" xfId="18" applyFont="1"/>
    <xf numFmtId="43" fontId="46" fillId="0" borderId="0" xfId="18" applyFont="1" applyAlignment="1">
      <alignment horizontal="center"/>
    </xf>
    <xf numFmtId="43" fontId="46" fillId="0" borderId="0" xfId="18" applyFont="1"/>
    <xf numFmtId="194" fontId="68" fillId="0" borderId="0" xfId="201" applyNumberFormat="1" applyFont="1" applyFill="1" applyAlignment="1" applyProtection="1">
      <alignment horizontal="left" vertical="center"/>
      <protection locked="0"/>
    </xf>
    <xf numFmtId="194" fontId="14" fillId="0" borderId="0" xfId="201" applyNumberFormat="1" applyFont="1" applyFill="1" applyAlignment="1" applyProtection="1">
      <alignment horizontal="center" vertical="center"/>
      <protection locked="0"/>
    </xf>
    <xf numFmtId="194" fontId="6" fillId="0" borderId="0" xfId="201" applyNumberFormat="1" applyFont="1" applyFill="1" applyAlignment="1" applyProtection="1">
      <alignment horizontal="left" vertical="center"/>
      <protection locked="0"/>
    </xf>
    <xf numFmtId="194" fontId="6" fillId="0" borderId="0" xfId="201" applyNumberFormat="1" applyFont="1" applyFill="1" applyAlignment="1" applyProtection="1">
      <alignment horizontal="center" vertical="center"/>
      <protection locked="0"/>
    </xf>
    <xf numFmtId="194" fontId="7" fillId="0" borderId="0" xfId="201" applyNumberFormat="1" applyFont="1" applyFill="1" applyAlignment="1" applyProtection="1">
      <alignment horizontal="left" vertical="center"/>
      <protection locked="0"/>
    </xf>
    <xf numFmtId="184" fontId="7" fillId="0" borderId="0" xfId="201" applyNumberFormat="1" applyFont="1" applyFill="1" applyAlignment="1" applyProtection="1">
      <alignment horizontal="left" vertical="center"/>
      <protection locked="0"/>
    </xf>
    <xf numFmtId="194" fontId="7" fillId="0" borderId="0" xfId="201" applyNumberFormat="1" applyFont="1" applyFill="1" applyAlignment="1" applyProtection="1">
      <alignment horizontal="right" vertical="center"/>
      <protection locked="0"/>
    </xf>
    <xf numFmtId="194" fontId="9" fillId="0" borderId="0" xfId="22" applyNumberFormat="1" applyFont="1" applyFill="1" applyBorder="1" applyAlignment="1" applyProtection="1">
      <alignment horizontal="left" vertical="center"/>
      <protection locked="0"/>
    </xf>
    <xf numFmtId="194" fontId="68" fillId="0" borderId="0" xfId="201" applyNumberFormat="1" applyFont="1" applyFill="1" applyBorder="1" applyAlignment="1" applyProtection="1">
      <alignment horizontal="center" vertical="center"/>
      <protection locked="0"/>
    </xf>
    <xf numFmtId="194" fontId="69" fillId="0" borderId="0" xfId="201" applyNumberFormat="1" applyFont="1" applyFill="1" applyBorder="1" applyAlignment="1" applyProtection="1">
      <alignment horizontal="center" vertical="center"/>
      <protection locked="0"/>
    </xf>
    <xf numFmtId="0" fontId="6" fillId="0" borderId="0" xfId="201" applyNumberFormat="1" applyFont="1" applyFill="1" applyBorder="1" applyAlignment="1" applyProtection="1">
      <alignment horizontal="center" vertical="center"/>
      <protection locked="0"/>
    </xf>
    <xf numFmtId="194" fontId="6" fillId="0" borderId="18" xfId="201" applyNumberFormat="1" applyFont="1" applyFill="1" applyBorder="1" applyAlignment="1" applyProtection="1">
      <alignment vertical="center"/>
      <protection locked="0"/>
    </xf>
    <xf numFmtId="194" fontId="6" fillId="0" borderId="0" xfId="201" applyNumberFormat="1" applyFont="1" applyFill="1" applyAlignment="1" applyProtection="1">
      <alignment vertical="center"/>
      <protection locked="0"/>
    </xf>
    <xf numFmtId="194" fontId="11" fillId="0" borderId="0" xfId="201" applyNumberFormat="1" applyFont="1" applyFill="1" applyAlignment="1" applyProtection="1">
      <alignment horizontal="left" vertical="center"/>
      <protection locked="0"/>
    </xf>
    <xf numFmtId="184" fontId="6" fillId="0" borderId="0" xfId="201" applyNumberFormat="1" applyFont="1" applyFill="1" applyAlignment="1" applyProtection="1">
      <alignment horizontal="left" vertical="center"/>
      <protection locked="0"/>
    </xf>
    <xf numFmtId="194" fontId="6" fillId="0" borderId="0" xfId="201" applyNumberFormat="1" applyFont="1" applyFill="1" applyAlignment="1" applyProtection="1">
      <alignment horizontal="right" vertical="center"/>
      <protection locked="0"/>
    </xf>
    <xf numFmtId="194" fontId="11" fillId="12" borderId="7" xfId="201" applyNumberFormat="1" applyFont="1" applyFill="1" applyBorder="1" applyAlignment="1" applyProtection="1">
      <alignment horizontal="center" vertical="center"/>
      <protection locked="0"/>
    </xf>
    <xf numFmtId="194" fontId="11" fillId="12" borderId="8" xfId="201" applyNumberFormat="1" applyFont="1" applyFill="1" applyBorder="1" applyAlignment="1" applyProtection="1">
      <alignment horizontal="center" vertical="center"/>
      <protection locked="0"/>
    </xf>
    <xf numFmtId="194" fontId="11" fillId="12" borderId="9" xfId="201" applyNumberFormat="1" applyFont="1" applyFill="1" applyBorder="1" applyAlignment="1" applyProtection="1">
      <alignment horizontal="center" vertical="center"/>
      <protection locked="0"/>
    </xf>
    <xf numFmtId="194" fontId="6" fillId="12" borderId="10" xfId="379" applyNumberFormat="1" applyFont="1" applyFill="1" applyBorder="1" applyAlignment="1" applyProtection="1">
      <alignment vertical="center"/>
      <protection locked="0"/>
    </xf>
    <xf numFmtId="184" fontId="7" fillId="12" borderId="7" xfId="201" applyNumberFormat="1" applyFont="1" applyFill="1" applyBorder="1" applyAlignment="1" applyProtection="1">
      <alignment horizontal="center" vertical="center"/>
      <protection locked="0"/>
    </xf>
    <xf numFmtId="208" fontId="7" fillId="12" borderId="13" xfId="201" applyNumberFormat="1" applyFont="1" applyFill="1" applyBorder="1" applyAlignment="1" applyProtection="1">
      <alignment horizontal="right" vertical="center"/>
      <protection locked="0"/>
    </xf>
    <xf numFmtId="208" fontId="7" fillId="12" borderId="8" xfId="201" applyNumberFormat="1" applyFont="1" applyFill="1" applyBorder="1" applyAlignment="1" applyProtection="1">
      <alignment horizontal="left" vertical="center"/>
      <protection locked="0"/>
    </xf>
    <xf numFmtId="208" fontId="6" fillId="12" borderId="9" xfId="201" applyNumberFormat="1" applyFont="1" applyFill="1" applyBorder="1" applyAlignment="1" applyProtection="1">
      <alignment horizontal="left" vertical="center"/>
      <protection locked="0"/>
    </xf>
    <xf numFmtId="208" fontId="7" fillId="12" borderId="7" xfId="201" applyNumberFormat="1" applyFont="1" applyFill="1" applyBorder="1" applyAlignment="1" applyProtection="1">
      <alignment horizontal="right" vertical="center"/>
      <protection locked="0"/>
    </xf>
    <xf numFmtId="194" fontId="6" fillId="12" borderId="21" xfId="201" applyNumberFormat="1" applyFont="1" applyFill="1" applyBorder="1" applyAlignment="1" applyProtection="1">
      <alignment horizontal="left" vertical="center" indent="1"/>
      <protection locked="0"/>
    </xf>
    <xf numFmtId="208" fontId="22" fillId="0" borderId="7" xfId="0" applyNumberFormat="1" applyFont="1" applyFill="1" applyBorder="1" applyAlignment="1" applyProtection="1">
      <alignment vertical="center"/>
      <protection locked="0"/>
    </xf>
    <xf numFmtId="208" fontId="7" fillId="0" borderId="8" xfId="201" applyNumberFormat="1" applyFont="1" applyFill="1" applyBorder="1" applyAlignment="1" applyProtection="1">
      <alignment horizontal="left" vertical="center"/>
      <protection locked="0"/>
    </xf>
    <xf numFmtId="43" fontId="7" fillId="0" borderId="7" xfId="0" applyNumberFormat="1" applyFont="1" applyFill="1" applyBorder="1" applyAlignment="1" applyProtection="1">
      <alignment horizontal="right" vertical="top"/>
      <protection locked="0"/>
    </xf>
    <xf numFmtId="208" fontId="70" fillId="0" borderId="7" xfId="0" applyNumberFormat="1" applyFont="1" applyFill="1" applyBorder="1" applyAlignment="1" applyProtection="1">
      <protection locked="0"/>
    </xf>
    <xf numFmtId="208" fontId="22" fillId="0" borderId="7" xfId="0" applyNumberFormat="1" applyFont="1" applyFill="1" applyBorder="1" applyAlignment="1" applyProtection="1">
      <protection locked="0"/>
    </xf>
    <xf numFmtId="43" fontId="22" fillId="0" borderId="7" xfId="0" applyNumberFormat="1" applyFont="1" applyFill="1" applyBorder="1" applyAlignment="1" applyProtection="1">
      <alignment horizontal="right" vertical="top"/>
      <protection locked="0"/>
    </xf>
    <xf numFmtId="43" fontId="7" fillId="0" borderId="7" xfId="201" applyNumberFormat="1" applyFont="1" applyFill="1" applyBorder="1" applyAlignment="1" applyProtection="1">
      <alignment horizontal="right" vertical="center"/>
      <protection locked="0"/>
    </xf>
    <xf numFmtId="43" fontId="7" fillId="0" borderId="7" xfId="409" applyNumberFormat="1" applyFont="1" applyFill="1" applyBorder="1" applyAlignment="1" applyProtection="1">
      <alignment horizontal="right" vertical="center"/>
      <protection locked="0"/>
    </xf>
    <xf numFmtId="194" fontId="11" fillId="12" borderId="21" xfId="201" applyNumberFormat="1" applyFont="1" applyFill="1" applyBorder="1" applyAlignment="1" applyProtection="1">
      <alignment horizontal="center" vertical="center"/>
      <protection locked="0"/>
    </xf>
    <xf numFmtId="184" fontId="7" fillId="3" borderId="7" xfId="201" applyNumberFormat="1" applyFont="1" applyFill="1" applyBorder="1" applyAlignment="1" applyProtection="1">
      <alignment horizontal="center" vertical="center"/>
      <protection locked="0"/>
    </xf>
    <xf numFmtId="43" fontId="7" fillId="3" borderId="7" xfId="201" applyNumberFormat="1" applyFont="1" applyFill="1" applyBorder="1" applyAlignment="1" applyProtection="1">
      <alignment horizontal="right" vertical="center"/>
      <protection locked="0"/>
    </xf>
    <xf numFmtId="208" fontId="7" fillId="3" borderId="8" xfId="201" applyNumberFormat="1" applyFont="1" applyFill="1" applyBorder="1" applyAlignment="1" applyProtection="1">
      <alignment horizontal="left" vertical="center"/>
      <protection locked="0"/>
    </xf>
    <xf numFmtId="194" fontId="6" fillId="12" borderId="21" xfId="201" applyNumberFormat="1" applyFont="1" applyFill="1" applyBorder="1" applyAlignment="1" applyProtection="1">
      <alignment horizontal="left" vertical="center"/>
      <protection locked="0"/>
    </xf>
    <xf numFmtId="43" fontId="7" fillId="12" borderId="7" xfId="409" applyNumberFormat="1" applyFont="1" applyFill="1" applyBorder="1" applyAlignment="1" applyProtection="1">
      <alignment horizontal="right" vertical="center"/>
      <protection locked="0"/>
    </xf>
    <xf numFmtId="208" fontId="11" fillId="3" borderId="9" xfId="201" applyNumberFormat="1" applyFont="1" applyFill="1" applyBorder="1" applyAlignment="1" applyProtection="1">
      <alignment horizontal="center" vertical="center"/>
      <protection locked="0"/>
    </xf>
    <xf numFmtId="43" fontId="7" fillId="3" borderId="7" xfId="409" applyNumberFormat="1" applyFont="1" applyFill="1" applyBorder="1" applyAlignment="1" applyProtection="1">
      <alignment horizontal="right" vertical="center"/>
      <protection locked="0"/>
    </xf>
    <xf numFmtId="43" fontId="14" fillId="3" borderId="7" xfId="201" applyNumberFormat="1" applyFont="1" applyFill="1" applyBorder="1" applyAlignment="1" applyProtection="1">
      <alignment horizontal="right" vertical="center"/>
      <protection locked="0"/>
    </xf>
    <xf numFmtId="43" fontId="7" fillId="12" borderId="7" xfId="201" applyNumberFormat="1" applyFont="1" applyFill="1" applyBorder="1" applyAlignment="1" applyProtection="1">
      <alignment horizontal="right" vertical="center"/>
      <protection locked="0"/>
    </xf>
    <xf numFmtId="194" fontId="7" fillId="0" borderId="7" xfId="201" applyNumberFormat="1" applyFont="1" applyFill="1" applyBorder="1" applyAlignment="1" applyProtection="1">
      <alignment horizontal="right" vertical="center"/>
      <protection locked="0"/>
    </xf>
    <xf numFmtId="194" fontId="6" fillId="13" borderId="21" xfId="201" applyNumberFormat="1" applyFont="1" applyFill="1" applyBorder="1" applyAlignment="1" applyProtection="1">
      <alignment horizontal="left" vertical="center" indent="1"/>
      <protection locked="0"/>
    </xf>
    <xf numFmtId="184" fontId="7" fillId="13" borderId="7" xfId="201" applyNumberFormat="1" applyFont="1" applyFill="1" applyBorder="1" applyAlignment="1" applyProtection="1">
      <alignment horizontal="center" vertical="center"/>
      <protection locked="0"/>
    </xf>
    <xf numFmtId="208" fontId="6" fillId="13" borderId="14" xfId="379" applyNumberFormat="1" applyFont="1" applyFill="1" applyBorder="1" applyAlignment="1" applyProtection="1">
      <alignment horizontal="left" vertical="center"/>
      <protection locked="0"/>
    </xf>
    <xf numFmtId="194" fontId="11" fillId="3" borderId="21" xfId="201" applyNumberFormat="1" applyFont="1" applyFill="1" applyBorder="1" applyAlignment="1" applyProtection="1">
      <alignment horizontal="center" vertical="center"/>
      <protection locked="0"/>
    </xf>
    <xf numFmtId="208" fontId="7" fillId="3" borderId="10" xfId="201" applyNumberFormat="1" applyFont="1" applyFill="1" applyBorder="1" applyAlignment="1" applyProtection="1">
      <alignment horizontal="left" vertical="center"/>
      <protection locked="0"/>
    </xf>
    <xf numFmtId="194" fontId="11" fillId="7" borderId="7" xfId="201" applyNumberFormat="1" applyFont="1" applyFill="1" applyBorder="1" applyAlignment="1" applyProtection="1">
      <alignment horizontal="center" vertical="center"/>
      <protection locked="0"/>
    </xf>
    <xf numFmtId="184" fontId="7" fillId="7" borderId="7" xfId="201" applyNumberFormat="1" applyFont="1" applyFill="1" applyBorder="1" applyAlignment="1" applyProtection="1">
      <alignment horizontal="center" vertical="center"/>
      <protection locked="0"/>
    </xf>
    <xf numFmtId="43" fontId="7" fillId="7" borderId="7" xfId="201" applyNumberFormat="1" applyFont="1" applyFill="1" applyBorder="1" applyAlignment="1" applyProtection="1">
      <alignment horizontal="right" vertical="center"/>
      <protection locked="0"/>
    </xf>
    <xf numFmtId="194" fontId="11" fillId="3" borderId="10" xfId="379" applyNumberFormat="1" applyFont="1" applyFill="1" applyBorder="1" applyAlignment="1" applyProtection="1">
      <alignment horizontal="center" vertical="center"/>
      <protection locked="0"/>
    </xf>
    <xf numFmtId="0" fontId="14" fillId="3" borderId="5" xfId="201" applyNumberFormat="1" applyFont="1" applyFill="1" applyBorder="1" applyAlignment="1" applyProtection="1">
      <alignment horizontal="center" vertical="center"/>
      <protection locked="0"/>
    </xf>
    <xf numFmtId="43" fontId="14" fillId="3" borderId="5" xfId="201" applyNumberFormat="1" applyFont="1" applyFill="1" applyBorder="1" applyAlignment="1" applyProtection="1">
      <alignment horizontal="right" vertical="center"/>
      <protection locked="0"/>
    </xf>
    <xf numFmtId="208" fontId="14" fillId="3" borderId="10" xfId="201" applyNumberFormat="1" applyFont="1" applyFill="1" applyBorder="1" applyAlignment="1" applyProtection="1">
      <alignment horizontal="left" vertical="center"/>
      <protection locked="0"/>
    </xf>
    <xf numFmtId="208" fontId="11" fillId="3" borderId="7" xfId="379" applyNumberFormat="1" applyFont="1" applyFill="1" applyBorder="1" applyAlignment="1" applyProtection="1">
      <alignment horizontal="center" vertical="center"/>
      <protection locked="0"/>
    </xf>
    <xf numFmtId="43" fontId="14" fillId="3" borderId="7" xfId="409" applyNumberFormat="1" applyFont="1" applyFill="1" applyBorder="1" applyAlignment="1" applyProtection="1">
      <alignment horizontal="right" vertical="center"/>
      <protection locked="0"/>
    </xf>
    <xf numFmtId="194" fontId="7" fillId="12" borderId="10" xfId="201" applyNumberFormat="1" applyFont="1" applyFill="1" applyBorder="1" applyAlignment="1" applyProtection="1">
      <alignment horizontal="left" vertical="center"/>
      <protection locked="0"/>
    </xf>
    <xf numFmtId="208" fontId="6" fillId="14" borderId="9" xfId="201" applyNumberFormat="1" applyFont="1" applyFill="1" applyBorder="1" applyAlignment="1" applyProtection="1">
      <alignment horizontal="left" vertical="center"/>
      <protection locked="0"/>
    </xf>
    <xf numFmtId="184" fontId="7" fillId="14" borderId="7" xfId="201" applyNumberFormat="1" applyFont="1" applyFill="1" applyBorder="1" applyAlignment="1" applyProtection="1">
      <alignment horizontal="center" vertical="center"/>
      <protection locked="0"/>
    </xf>
    <xf numFmtId="4" fontId="7" fillId="14" borderId="7" xfId="201" applyNumberFormat="1" applyFont="1" applyFill="1" applyBorder="1" applyAlignment="1" applyProtection="1">
      <alignment horizontal="right" vertical="center"/>
      <protection locked="0"/>
    </xf>
    <xf numFmtId="194" fontId="6" fillId="0" borderId="0" xfId="201" applyNumberFormat="1" applyFont="1" applyFill="1" applyBorder="1" applyAlignment="1" applyProtection="1">
      <alignment horizontal="left" vertical="center"/>
      <protection locked="0"/>
    </xf>
    <xf numFmtId="194" fontId="6" fillId="0" borderId="0" xfId="201" applyNumberFormat="1" applyFont="1" applyFill="1" applyBorder="1" applyAlignment="1" applyProtection="1">
      <alignment horizontal="right" vertical="center"/>
      <protection locked="0"/>
    </xf>
    <xf numFmtId="208" fontId="7" fillId="12" borderId="7" xfId="201" applyNumberFormat="1" applyFont="1" applyFill="1" applyBorder="1" applyAlignment="1" applyProtection="1">
      <alignment horizontal="left" vertical="center"/>
      <protection locked="0"/>
    </xf>
    <xf numFmtId="208" fontId="7" fillId="0" borderId="7" xfId="201" applyNumberFormat="1" applyFont="1" applyFill="1" applyBorder="1" applyAlignment="1" applyProtection="1">
      <alignment horizontal="left" vertical="center"/>
      <protection locked="0"/>
    </xf>
    <xf numFmtId="208" fontId="7" fillId="3" borderId="7" xfId="201" applyNumberFormat="1" applyFont="1" applyFill="1" applyBorder="1" applyAlignment="1" applyProtection="1">
      <alignment horizontal="left" vertical="center"/>
      <protection locked="0"/>
    </xf>
    <xf numFmtId="208" fontId="2" fillId="0" borderId="7" xfId="201" applyNumberFormat="1" applyFont="1" applyFill="1" applyBorder="1" applyAlignment="1" applyProtection="1">
      <alignment horizontal="left" vertical="center"/>
      <protection locked="0"/>
    </xf>
    <xf numFmtId="208" fontId="14" fillId="3" borderId="7" xfId="201" applyNumberFormat="1" applyFont="1" applyFill="1" applyBorder="1" applyAlignment="1" applyProtection="1">
      <alignment horizontal="left" vertical="center"/>
      <protection locked="0"/>
    </xf>
    <xf numFmtId="208" fontId="14" fillId="7" borderId="7" xfId="409" applyNumberFormat="1" applyFont="1" applyFill="1" applyBorder="1" applyAlignment="1" applyProtection="1">
      <alignment horizontal="left" vertical="center"/>
      <protection locked="0"/>
    </xf>
    <xf numFmtId="208" fontId="14" fillId="3" borderId="7" xfId="409" applyNumberFormat="1" applyFont="1" applyFill="1" applyBorder="1" applyAlignment="1" applyProtection="1">
      <alignment horizontal="left" vertical="center"/>
      <protection locked="0"/>
    </xf>
    <xf numFmtId="208" fontId="7" fillId="14" borderId="7" xfId="201" applyNumberFormat="1" applyFont="1" applyFill="1" applyBorder="1" applyAlignment="1" applyProtection="1">
      <alignment horizontal="left" vertical="center"/>
      <protection locked="0"/>
    </xf>
    <xf numFmtId="0" fontId="14" fillId="0" borderId="0" xfId="0" applyFont="1" applyAlignment="1">
      <alignment horizontal="center"/>
    </xf>
    <xf numFmtId="0" fontId="7" fillId="0" borderId="0" xfId="0" applyFont="1"/>
    <xf numFmtId="0" fontId="0" fillId="0" borderId="0" xfId="0" applyFont="1"/>
    <xf numFmtId="0" fontId="31" fillId="0" borderId="0" xfId="0" applyFont="1" applyAlignment="1">
      <alignment horizontal="center"/>
    </xf>
    <xf numFmtId="0" fontId="31" fillId="0" borderId="0" xfId="0" applyFont="1"/>
    <xf numFmtId="0" fontId="11" fillId="0" borderId="7" xfId="0" applyFont="1" applyBorder="1" applyAlignment="1">
      <alignment horizontal="center"/>
    </xf>
    <xf numFmtId="0" fontId="7" fillId="0" borderId="7" xfId="0" applyFont="1" applyBorder="1" applyAlignment="1">
      <alignment horizontal="center"/>
    </xf>
    <xf numFmtId="0" fontId="7" fillId="0" borderId="7" xfId="0" applyFont="1" applyBorder="1"/>
    <xf numFmtId="0" fontId="0" fillId="0" borderId="0" xfId="0" applyFont="1" applyAlignment="1">
      <alignment horizontal="center"/>
    </xf>
    <xf numFmtId="0" fontId="71" fillId="0" borderId="0" xfId="0" applyFont="1" applyBorder="1"/>
    <xf numFmtId="49" fontId="72" fillId="0" borderId="0" xfId="18" applyNumberFormat="1" applyFont="1" applyBorder="1" applyAlignment="1">
      <alignment horizontal="centerContinuous" vertical="center"/>
    </xf>
    <xf numFmtId="49" fontId="73" fillId="0" borderId="0" xfId="206" applyNumberFormat="1" applyFont="1" applyBorder="1" applyAlignment="1">
      <alignment horizontal="centerContinuous" vertical="center"/>
    </xf>
    <xf numFmtId="49" fontId="71" fillId="0" borderId="0" xfId="18" applyNumberFormat="1" applyFont="1" applyBorder="1" applyAlignment="1">
      <alignment vertical="center"/>
    </xf>
    <xf numFmtId="49" fontId="9" fillId="0" borderId="0" xfId="22" applyNumberFormat="1" applyFont="1" applyBorder="1" applyAlignment="1" applyProtection="1">
      <alignment vertical="top"/>
    </xf>
    <xf numFmtId="49" fontId="71" fillId="0" borderId="0" xfId="206" applyNumberFormat="1" applyFont="1" applyBorder="1" applyAlignment="1">
      <alignment vertical="center"/>
    </xf>
    <xf numFmtId="49" fontId="71" fillId="0" borderId="0" xfId="206" applyNumberFormat="1" applyFont="1" applyBorder="1" applyAlignment="1">
      <alignment horizontal="center" vertical="center"/>
    </xf>
    <xf numFmtId="49" fontId="71" fillId="0" borderId="0" xfId="18" applyNumberFormat="1" applyFont="1" applyBorder="1" applyAlignment="1">
      <alignment vertical="top"/>
    </xf>
    <xf numFmtId="0" fontId="9" fillId="0" borderId="0" xfId="22" applyFont="1" applyBorder="1" applyAlignment="1" applyProtection="1">
      <alignment horizontal="left"/>
    </xf>
    <xf numFmtId="0" fontId="71" fillId="0" borderId="0" xfId="22" applyFont="1" applyBorder="1" applyAlignment="1" applyProtection="1">
      <alignment horizontal="left"/>
    </xf>
    <xf numFmtId="49" fontId="71" fillId="0" borderId="0" xfId="206" applyNumberFormat="1" applyFont="1" applyBorder="1" applyAlignment="1">
      <alignment vertical="top"/>
    </xf>
    <xf numFmtId="49" fontId="71" fillId="0" borderId="0" xfId="206" applyNumberFormat="1" applyFont="1" applyBorder="1" applyAlignment="1">
      <alignment horizontal="center" vertical="top"/>
    </xf>
    <xf numFmtId="49" fontId="71" fillId="0" borderId="0" xfId="18" applyNumberFormat="1" applyFont="1" applyBorder="1" applyAlignment="1">
      <alignment horizontal="left" vertical="center"/>
    </xf>
    <xf numFmtId="49" fontId="9" fillId="0" borderId="0" xfId="22" applyNumberFormat="1" applyFont="1" applyBorder="1" applyAlignment="1" applyProtection="1">
      <alignment horizontal="left" vertical="center"/>
    </xf>
    <xf numFmtId="49" fontId="71" fillId="0" borderId="0" xfId="22" applyNumberFormat="1" applyFont="1" applyBorder="1" applyAlignment="1" applyProtection="1">
      <alignment horizontal="left" vertical="top"/>
    </xf>
    <xf numFmtId="49" fontId="71" fillId="0" borderId="0" xfId="22" applyNumberFormat="1" applyFont="1" applyBorder="1" applyAlignment="1" applyProtection="1">
      <alignment vertical="center"/>
    </xf>
    <xf numFmtId="49" fontId="71" fillId="0" borderId="0" xfId="206" applyNumberFormat="1" applyFont="1" applyBorder="1" applyAlignment="1">
      <alignment horizontal="left" vertical="center"/>
    </xf>
    <xf numFmtId="49" fontId="9" fillId="0" borderId="0" xfId="22" applyNumberFormat="1" applyFont="1" applyBorder="1" applyAlignment="1" applyProtection="1">
      <alignment vertical="center"/>
    </xf>
    <xf numFmtId="0" fontId="71" fillId="0" borderId="0" xfId="22" applyFont="1" applyBorder="1" applyAlignment="1" applyProtection="1"/>
    <xf numFmtId="7" fontId="71" fillId="0" borderId="0" xfId="206" applyNumberFormat="1" applyFont="1" applyBorder="1" applyAlignment="1">
      <alignment vertical="center"/>
    </xf>
    <xf numFmtId="0" fontId="25" fillId="0" borderId="0" xfId="323">
      <alignment vertical="center"/>
    </xf>
    <xf numFmtId="0" fontId="25" fillId="15" borderId="22" xfId="323" applyFill="1" applyBorder="1" applyAlignment="1">
      <alignment horizontal="center" vertical="center"/>
    </xf>
    <xf numFmtId="0" fontId="25" fillId="15" borderId="23" xfId="323" applyFill="1" applyBorder="1" applyAlignment="1">
      <alignment horizontal="center" vertical="center"/>
    </xf>
    <xf numFmtId="0" fontId="25" fillId="15" borderId="24" xfId="323" applyFill="1" applyBorder="1" applyAlignment="1">
      <alignment horizontal="center" vertical="center"/>
    </xf>
    <xf numFmtId="0" fontId="70" fillId="16" borderId="22" xfId="323" applyFont="1" applyFill="1" applyBorder="1">
      <alignment vertical="center"/>
    </xf>
    <xf numFmtId="0" fontId="70" fillId="16" borderId="25" xfId="323" applyFont="1" applyFill="1" applyBorder="1">
      <alignment vertical="center"/>
    </xf>
    <xf numFmtId="0" fontId="70" fillId="16" borderId="24" xfId="323" applyFont="1" applyFill="1" applyBorder="1">
      <alignment vertical="center"/>
    </xf>
    <xf numFmtId="0" fontId="70" fillId="16" borderId="0" xfId="323" applyFont="1" applyFill="1" applyBorder="1">
      <alignment vertical="center"/>
    </xf>
    <xf numFmtId="0" fontId="74" fillId="6" borderId="0" xfId="323" applyNumberFormat="1" applyFont="1" applyFill="1" applyBorder="1" applyAlignment="1">
      <alignment horizontal="center" vertical="center" wrapText="1"/>
    </xf>
    <xf numFmtId="0" fontId="75" fillId="16" borderId="24" xfId="323" applyFont="1" applyFill="1" applyBorder="1" applyAlignment="1">
      <alignment horizontal="center" vertical="center"/>
    </xf>
    <xf numFmtId="0" fontId="75" fillId="16" borderId="0" xfId="323" applyFont="1" applyFill="1" applyBorder="1" applyAlignment="1">
      <alignment horizontal="center" vertical="center"/>
    </xf>
    <xf numFmtId="0" fontId="76" fillId="16" borderId="24" xfId="323" applyFont="1" applyFill="1" applyBorder="1">
      <alignment vertical="center"/>
    </xf>
    <xf numFmtId="0" fontId="76" fillId="16" borderId="0" xfId="323" applyFont="1" applyFill="1" applyBorder="1">
      <alignment vertical="center"/>
    </xf>
    <xf numFmtId="0" fontId="76" fillId="16" borderId="0" xfId="323" applyFont="1" applyFill="1" applyBorder="1" applyAlignment="1">
      <alignment horizontal="left" vertical="center"/>
    </xf>
    <xf numFmtId="0" fontId="76" fillId="6" borderId="0" xfId="323" applyNumberFormat="1" applyFont="1" applyFill="1" applyBorder="1" applyAlignment="1">
      <alignment horizontal="right" vertical="center"/>
    </xf>
    <xf numFmtId="0" fontId="77" fillId="16" borderId="0" xfId="323" applyNumberFormat="1" applyFont="1" applyFill="1" applyBorder="1" applyAlignment="1">
      <alignment horizontal="center" vertical="center"/>
    </xf>
    <xf numFmtId="0" fontId="76" fillId="16" borderId="0" xfId="323" applyNumberFormat="1" applyFont="1" applyFill="1" applyBorder="1" applyAlignment="1">
      <alignment horizontal="center" vertical="center"/>
    </xf>
    <xf numFmtId="0" fontId="76" fillId="16" borderId="0" xfId="323" applyNumberFormat="1" applyFont="1" applyFill="1" applyBorder="1">
      <alignment vertical="center"/>
    </xf>
    <xf numFmtId="0" fontId="77" fillId="16" borderId="0" xfId="323" applyFont="1" applyFill="1" applyBorder="1" applyAlignment="1">
      <alignment horizontal="left" vertical="center"/>
    </xf>
    <xf numFmtId="0" fontId="77" fillId="6" borderId="0" xfId="323" applyNumberFormat="1" applyFont="1" applyFill="1" applyBorder="1" applyAlignment="1">
      <alignment horizontal="center" vertical="center"/>
    </xf>
    <xf numFmtId="0" fontId="77" fillId="16" borderId="0" xfId="323" applyFont="1" applyFill="1" applyBorder="1">
      <alignment vertical="center"/>
    </xf>
    <xf numFmtId="0" fontId="76" fillId="16" borderId="26" xfId="323" applyFont="1" applyFill="1" applyBorder="1">
      <alignment vertical="center"/>
    </xf>
    <xf numFmtId="0" fontId="76" fillId="16" borderId="27" xfId="323" applyFont="1" applyFill="1" applyBorder="1">
      <alignment vertical="center"/>
    </xf>
    <xf numFmtId="0" fontId="25" fillId="15" borderId="26" xfId="323" applyFill="1" applyBorder="1" applyAlignment="1">
      <alignment horizontal="center" vertical="center"/>
    </xf>
    <xf numFmtId="0" fontId="25" fillId="15" borderId="28" xfId="323" applyFill="1" applyBorder="1" applyAlignment="1">
      <alignment horizontal="center" vertical="center"/>
    </xf>
    <xf numFmtId="0" fontId="25" fillId="16" borderId="28" xfId="323" applyFill="1" applyBorder="1">
      <alignment vertical="center"/>
    </xf>
    <xf numFmtId="0" fontId="25" fillId="15" borderId="29" xfId="323" applyFill="1" applyBorder="1" applyAlignment="1">
      <alignment horizontal="center" vertical="center"/>
    </xf>
    <xf numFmtId="0" fontId="25" fillId="16" borderId="29" xfId="323" applyFill="1" applyBorder="1">
      <alignment vertical="center"/>
    </xf>
    <xf numFmtId="0" fontId="75" fillId="16" borderId="29" xfId="323" applyFont="1" applyFill="1" applyBorder="1" applyAlignment="1">
      <alignment horizontal="center" vertical="center"/>
    </xf>
    <xf numFmtId="0" fontId="78" fillId="16" borderId="29" xfId="323" applyFont="1" applyFill="1" applyBorder="1">
      <alignment vertical="center"/>
    </xf>
    <xf numFmtId="0" fontId="76" fillId="6" borderId="0" xfId="323" applyNumberFormat="1" applyFont="1" applyFill="1" applyBorder="1" applyAlignment="1" applyProtection="1">
      <alignment horizontal="right" vertical="center"/>
    </xf>
    <xf numFmtId="0" fontId="78" fillId="16" borderId="30" xfId="323" applyFont="1" applyFill="1" applyBorder="1">
      <alignment vertical="center"/>
    </xf>
    <xf numFmtId="0" fontId="25" fillId="15" borderId="30" xfId="323" applyFill="1" applyBorder="1" applyAlignment="1">
      <alignment horizontal="center" vertical="center"/>
    </xf>
    <xf numFmtId="0" fontId="46" fillId="0" borderId="0" xfId="281" applyAlignment="1">
      <alignment vertical="center" wrapText="1"/>
    </xf>
    <xf numFmtId="0" fontId="79" fillId="0" borderId="0" xfId="338" applyFont="1" applyAlignment="1" applyProtection="1">
      <alignment horizontal="left" vertical="center" wrapText="1" indent="1"/>
    </xf>
    <xf numFmtId="0" fontId="80" fillId="0" borderId="0" xfId="281" applyFont="1" applyFill="1" applyAlignment="1">
      <alignment vertical="center" wrapText="1"/>
    </xf>
    <xf numFmtId="0" fontId="31" fillId="0" borderId="0" xfId="281" applyFont="1" applyAlignment="1">
      <alignment vertical="center" wrapText="1"/>
    </xf>
    <xf numFmtId="0" fontId="81" fillId="0" borderId="0" xfId="281" applyFont="1" applyAlignment="1">
      <alignment vertical="center" wrapText="1"/>
    </xf>
    <xf numFmtId="0" fontId="82" fillId="0" borderId="0" xfId="281" applyFont="1" applyAlignment="1">
      <alignment horizontal="left" vertical="center" wrapText="1"/>
    </xf>
    <xf numFmtId="0" fontId="46" fillId="0" borderId="0" xfId="281" applyAlignment="1">
      <alignment wrapText="1"/>
    </xf>
    <xf numFmtId="0" fontId="9" fillId="0" borderId="0" xfId="22" applyFont="1" applyAlignment="1" applyProtection="1">
      <alignment wrapText="1"/>
    </xf>
    <xf numFmtId="0" fontId="83" fillId="0" borderId="0" xfId="281" applyFont="1" applyAlignment="1">
      <alignment horizontal="center" wrapText="1"/>
    </xf>
    <xf numFmtId="0" fontId="0" fillId="0" borderId="0" xfId="338" applyFont="1" applyAlignment="1" applyProtection="1">
      <alignment horizontal="left" vertical="center" wrapText="1" indent="1"/>
    </xf>
    <xf numFmtId="0" fontId="84" fillId="0" borderId="0" xfId="281" applyFont="1" applyAlignment="1">
      <alignment horizontal="left" vertical="center" wrapText="1" indent="1"/>
    </xf>
    <xf numFmtId="0" fontId="85" fillId="0" borderId="0" xfId="281" applyFont="1" applyAlignment="1">
      <alignment horizontal="left" vertical="center" wrapText="1" indent="1"/>
    </xf>
    <xf numFmtId="49" fontId="79" fillId="0" borderId="0" xfId="338" applyNumberFormat="1" applyFont="1" applyAlignment="1" applyProtection="1">
      <alignment horizontal="left" vertical="center" wrapText="1" indent="1"/>
    </xf>
    <xf numFmtId="49" fontId="85" fillId="0" borderId="0" xfId="338" applyNumberFormat="1" applyFont="1" applyAlignment="1" applyProtection="1">
      <alignment horizontal="left" vertical="center" wrapText="1" indent="1"/>
    </xf>
    <xf numFmtId="0" fontId="84" fillId="0" borderId="0" xfId="338" applyFont="1" applyAlignment="1" applyProtection="1">
      <alignment horizontal="left" vertical="center" wrapText="1"/>
    </xf>
    <xf numFmtId="0" fontId="86" fillId="0" borderId="0" xfId="338" applyFont="1" applyAlignment="1" applyProtection="1">
      <alignment horizontal="left" vertical="center" wrapText="1" indent="1"/>
    </xf>
    <xf numFmtId="0" fontId="87" fillId="0" borderId="0" xfId="281" applyFont="1" applyAlignment="1">
      <alignment horizontal="left" vertical="center" wrapText="1" indent="1"/>
    </xf>
    <xf numFmtId="0" fontId="79" fillId="0" borderId="0" xfId="338" applyFont="1" applyFill="1" applyAlignment="1" applyProtection="1">
      <alignment horizontal="left" vertical="center" wrapText="1" indent="1"/>
    </xf>
    <xf numFmtId="0" fontId="85" fillId="0" borderId="0" xfId="338" applyFont="1" applyAlignment="1" applyProtection="1">
      <alignment horizontal="left" vertical="center" wrapText="1" indent="1"/>
    </xf>
    <xf numFmtId="0" fontId="84" fillId="0" borderId="0" xfId="281" applyFont="1" applyAlignment="1">
      <alignment horizontal="left" vertical="center" wrapText="1"/>
    </xf>
    <xf numFmtId="0" fontId="79" fillId="0" borderId="0" xfId="338" applyFont="1" applyAlignment="1" applyProtection="1">
      <alignment horizontal="left" vertical="center" wrapText="1"/>
    </xf>
    <xf numFmtId="0" fontId="68" fillId="0" borderId="0" xfId="379" applyFont="1" applyAlignment="1" applyProtection="1">
      <alignment vertical="center"/>
      <protection locked="0"/>
    </xf>
    <xf numFmtId="0" fontId="69" fillId="0" borderId="0" xfId="379" applyFont="1" applyAlignment="1" applyProtection="1">
      <alignment vertical="center"/>
      <protection locked="0"/>
    </xf>
    <xf numFmtId="0" fontId="6" fillId="0" borderId="0" xfId="379" applyFont="1" applyAlignment="1" applyProtection="1">
      <alignment vertical="center"/>
      <protection locked="0"/>
    </xf>
    <xf numFmtId="0" fontId="6" fillId="0" borderId="0" xfId="379" applyFont="1" applyAlignment="1" applyProtection="1">
      <alignment horizontal="center" vertical="center"/>
      <protection locked="0"/>
    </xf>
    <xf numFmtId="0" fontId="11" fillId="0" borderId="0" xfId="430" applyFont="1" applyAlignment="1" applyProtection="1">
      <alignment vertical="center"/>
      <protection locked="0"/>
    </xf>
    <xf numFmtId="0" fontId="6" fillId="0" borderId="0" xfId="430" applyFont="1" applyAlignment="1" applyProtection="1">
      <alignment vertical="center"/>
      <protection locked="0"/>
    </xf>
    <xf numFmtId="0" fontId="6" fillId="0" borderId="0" xfId="430" applyFont="1" applyAlignment="1" applyProtection="1">
      <alignment horizontal="left" vertical="center"/>
      <protection locked="0"/>
    </xf>
    <xf numFmtId="0" fontId="7" fillId="0" borderId="0" xfId="379" applyFont="1" applyAlignment="1" applyProtection="1">
      <alignment horizontal="center" vertical="center"/>
      <protection locked="0"/>
    </xf>
    <xf numFmtId="0" fontId="7" fillId="0" borderId="0" xfId="379" applyFont="1" applyAlignment="1" applyProtection="1">
      <alignment vertical="center"/>
      <protection locked="0"/>
    </xf>
    <xf numFmtId="0" fontId="88" fillId="0" borderId="0" xfId="22" applyFont="1" applyAlignment="1" applyProtection="1">
      <alignment horizontal="left" vertical="center"/>
      <protection locked="0"/>
    </xf>
    <xf numFmtId="0" fontId="68" fillId="0" borderId="0" xfId="430" applyFont="1" applyAlignment="1" applyProtection="1">
      <alignment horizontal="center" vertical="center"/>
      <protection locked="0"/>
    </xf>
    <xf numFmtId="0" fontId="69" fillId="0" borderId="0" xfId="430" applyFont="1" applyAlignment="1" applyProtection="1">
      <alignment horizontal="center" vertical="center"/>
      <protection locked="0"/>
    </xf>
    <xf numFmtId="0" fontId="6" fillId="0" borderId="0" xfId="430" applyNumberFormat="1" applyFont="1" applyAlignment="1" applyProtection="1">
      <alignment horizontal="center" vertical="center"/>
      <protection locked="0"/>
    </xf>
    <xf numFmtId="0" fontId="64" fillId="0" borderId="0" xfId="430" applyFont="1" applyAlignment="1" applyProtection="1">
      <alignment horizontal="left" vertical="center"/>
      <protection locked="0"/>
    </xf>
    <xf numFmtId="0" fontId="6" fillId="0" borderId="0" xfId="430" applyFont="1" applyAlignment="1" applyProtection="1">
      <alignment horizontal="center" vertical="center"/>
      <protection locked="0"/>
    </xf>
    <xf numFmtId="0" fontId="11" fillId="0" borderId="31" xfId="379" applyFont="1" applyBorder="1" applyAlignment="1" applyProtection="1">
      <alignment horizontal="center" vertical="center" wrapText="1"/>
      <protection locked="0"/>
    </xf>
    <xf numFmtId="0" fontId="11" fillId="0" borderId="32" xfId="430" applyFont="1" applyBorder="1" applyAlignment="1" applyProtection="1">
      <alignment horizontal="center" vertical="center"/>
      <protection locked="0"/>
    </xf>
    <xf numFmtId="0" fontId="6" fillId="0" borderId="33" xfId="379" applyNumberFormat="1" applyFont="1" applyBorder="1" applyAlignment="1" applyProtection="1">
      <alignment horizontal="center" vertical="center"/>
      <protection locked="0"/>
    </xf>
    <xf numFmtId="0" fontId="6" fillId="0" borderId="34" xfId="379" applyNumberFormat="1" applyFont="1" applyBorder="1" applyAlignment="1" applyProtection="1">
      <alignment horizontal="center" vertical="center"/>
      <protection locked="0"/>
    </xf>
    <xf numFmtId="0" fontId="6" fillId="0" borderId="35" xfId="379" applyNumberFormat="1" applyFont="1" applyBorder="1" applyAlignment="1" applyProtection="1">
      <alignment horizontal="center" vertical="center"/>
      <protection locked="0"/>
    </xf>
    <xf numFmtId="0" fontId="14" fillId="0" borderId="36" xfId="379" applyFont="1" applyBorder="1" applyAlignment="1" applyProtection="1">
      <alignment horizontal="center" vertical="center"/>
      <protection locked="0"/>
    </xf>
    <xf numFmtId="0" fontId="11" fillId="0" borderId="7" xfId="430" applyFont="1" applyBorder="1" applyAlignment="1" applyProtection="1">
      <alignment horizontal="center" vertical="center"/>
      <protection locked="0"/>
    </xf>
    <xf numFmtId="0" fontId="6" fillId="0" borderId="10" xfId="379" applyFont="1" applyBorder="1" applyAlignment="1" applyProtection="1">
      <alignment horizontal="center" vertical="center"/>
      <protection locked="0"/>
    </xf>
    <xf numFmtId="0" fontId="6" fillId="0" borderId="14" xfId="379" applyFont="1" applyBorder="1" applyAlignment="1" applyProtection="1">
      <alignment horizontal="center" vertical="center"/>
      <protection locked="0"/>
    </xf>
    <xf numFmtId="0" fontId="6" fillId="0" borderId="9" xfId="379" applyFont="1" applyBorder="1" applyAlignment="1" applyProtection="1">
      <alignment horizontal="center" vertical="center"/>
      <protection locked="0"/>
    </xf>
    <xf numFmtId="0" fontId="11" fillId="0" borderId="37" xfId="430" applyFont="1" applyBorder="1" applyAlignment="1" applyProtection="1">
      <alignment horizontal="center" vertical="center"/>
      <protection locked="0"/>
    </xf>
    <xf numFmtId="0" fontId="11" fillId="0" borderId="7" xfId="379" applyFont="1" applyBorder="1" applyAlignment="1" applyProtection="1">
      <alignment horizontal="center" vertical="center"/>
      <protection locked="0"/>
    </xf>
    <xf numFmtId="0" fontId="6" fillId="0" borderId="7" xfId="379" applyFont="1" applyBorder="1" applyAlignment="1" applyProtection="1">
      <alignment vertical="center"/>
      <protection locked="0"/>
    </xf>
    <xf numFmtId="0" fontId="11" fillId="0" borderId="37" xfId="379" applyFont="1" applyBorder="1" applyAlignment="1" applyProtection="1">
      <alignment horizontal="center" vertical="center"/>
      <protection locked="0"/>
    </xf>
    <xf numFmtId="0" fontId="6" fillId="0" borderId="7" xfId="379" applyFont="1" applyBorder="1" applyAlignment="1" applyProtection="1">
      <alignment horizontal="center" vertical="center"/>
      <protection locked="0"/>
    </xf>
    <xf numFmtId="0" fontId="6" fillId="0" borderId="10" xfId="379" applyFont="1" applyBorder="1" applyAlignment="1" applyProtection="1">
      <alignment horizontal="center" vertical="center" wrapText="1"/>
      <protection locked="0"/>
    </xf>
    <xf numFmtId="0" fontId="31" fillId="0" borderId="14" xfId="0" applyFont="1" applyBorder="1" applyAlignment="1">
      <alignment wrapText="1"/>
    </xf>
    <xf numFmtId="0" fontId="31" fillId="0" borderId="9" xfId="0" applyFont="1" applyBorder="1" applyAlignment="1">
      <alignment wrapText="1"/>
    </xf>
    <xf numFmtId="0" fontId="11" fillId="0" borderId="7" xfId="379" applyFont="1" applyBorder="1" applyAlignment="1" applyProtection="1">
      <alignment vertical="center"/>
      <protection locked="0"/>
    </xf>
    <xf numFmtId="0" fontId="11" fillId="0" borderId="38" xfId="379" applyFont="1" applyBorder="1" applyAlignment="1" applyProtection="1">
      <alignment horizontal="center" vertical="center"/>
      <protection locked="0"/>
    </xf>
    <xf numFmtId="0" fontId="6" fillId="0" borderId="5" xfId="379" applyFont="1" applyBorder="1" applyAlignment="1" applyProtection="1">
      <alignment vertical="center"/>
      <protection locked="0"/>
    </xf>
    <xf numFmtId="0" fontId="11" fillId="0" borderId="5" xfId="430" applyFont="1" applyBorder="1" applyAlignment="1" applyProtection="1">
      <alignment horizontal="center" vertical="center"/>
      <protection locked="0"/>
    </xf>
    <xf numFmtId="0" fontId="11" fillId="0" borderId="5" xfId="379" applyFont="1" applyBorder="1" applyAlignment="1" applyProtection="1">
      <alignment vertical="center"/>
      <protection locked="0"/>
    </xf>
    <xf numFmtId="58" fontId="6" fillId="0" borderId="5" xfId="379" applyNumberFormat="1" applyFont="1" applyBorder="1" applyAlignment="1" applyProtection="1">
      <alignment vertical="center"/>
      <protection locked="0"/>
    </xf>
    <xf numFmtId="0" fontId="11" fillId="0" borderId="5" xfId="379" applyFont="1" applyBorder="1" applyAlignment="1" applyProtection="1">
      <alignment horizontal="center" vertical="center"/>
      <protection locked="0"/>
    </xf>
    <xf numFmtId="0" fontId="6" fillId="0" borderId="19" xfId="379" applyFont="1" applyBorder="1" applyAlignment="1" applyProtection="1">
      <alignment horizontal="center" vertical="center"/>
      <protection locked="0"/>
    </xf>
    <xf numFmtId="0" fontId="11" fillId="0" borderId="22" xfId="379" applyFont="1" applyBorder="1" applyAlignment="1" applyProtection="1">
      <alignment horizontal="center" vertical="center"/>
      <protection locked="0"/>
    </xf>
    <xf numFmtId="0" fontId="11" fillId="0" borderId="25" xfId="379" applyFont="1" applyBorder="1" applyAlignment="1" applyProtection="1">
      <alignment horizontal="center" vertical="center"/>
      <protection locked="0"/>
    </xf>
    <xf numFmtId="0" fontId="11" fillId="0" borderId="39" xfId="379" applyFont="1" applyBorder="1" applyAlignment="1" applyProtection="1">
      <alignment horizontal="center" vertical="center"/>
      <protection locked="0"/>
    </xf>
    <xf numFmtId="0" fontId="11" fillId="0" borderId="33" xfId="379" applyFont="1" applyBorder="1" applyAlignment="1" applyProtection="1">
      <alignment horizontal="center" vertical="center"/>
      <protection locked="0"/>
    </xf>
    <xf numFmtId="0" fontId="11" fillId="0" borderId="40" xfId="379" applyFont="1" applyBorder="1" applyAlignment="1" applyProtection="1">
      <alignment horizontal="center" vertical="center"/>
      <protection locked="0"/>
    </xf>
    <xf numFmtId="0" fontId="11" fillId="0" borderId="18" xfId="379" applyFont="1" applyBorder="1" applyAlignment="1" applyProtection="1">
      <alignment horizontal="center" vertical="center"/>
      <protection locked="0"/>
    </xf>
    <xf numFmtId="0" fontId="11" fillId="0" borderId="16" xfId="379" applyFont="1" applyBorder="1" applyAlignment="1" applyProtection="1">
      <alignment horizontal="center" vertical="center"/>
      <protection locked="0"/>
    </xf>
    <xf numFmtId="0" fontId="7" fillId="0" borderId="37" xfId="379" applyFont="1" applyBorder="1" applyAlignment="1" applyProtection="1">
      <alignment horizontal="center" vertical="center"/>
      <protection locked="0"/>
    </xf>
    <xf numFmtId="0" fontId="6" fillId="0" borderId="10" xfId="437" applyFont="1" applyBorder="1" applyAlignment="1" applyProtection="1">
      <alignment horizontal="center"/>
      <protection locked="0"/>
    </xf>
    <xf numFmtId="0" fontId="6" fillId="0" borderId="14" xfId="437" applyFont="1" applyBorder="1" applyAlignment="1" applyProtection="1">
      <alignment horizontal="center"/>
      <protection locked="0"/>
    </xf>
    <xf numFmtId="0" fontId="6" fillId="0" borderId="9" xfId="437" applyFont="1" applyBorder="1" applyAlignment="1" applyProtection="1">
      <alignment horizontal="center"/>
      <protection locked="0"/>
    </xf>
    <xf numFmtId="4" fontId="6" fillId="0" borderId="7" xfId="437" applyNumberFormat="1" applyFont="1" applyBorder="1" applyAlignment="1" applyProtection="1">
      <alignment horizontal="right"/>
      <protection locked="0"/>
    </xf>
    <xf numFmtId="0" fontId="6" fillId="0" borderId="9" xfId="379" applyFont="1" applyBorder="1" applyAlignment="1" applyProtection="1">
      <alignment vertical="center"/>
      <protection locked="0"/>
    </xf>
    <xf numFmtId="0" fontId="6" fillId="0" borderId="38" xfId="379" applyFont="1" applyBorder="1" applyAlignment="1" applyProtection="1">
      <alignment horizontal="center" vertical="center"/>
      <protection locked="0"/>
    </xf>
    <xf numFmtId="0" fontId="6" fillId="0" borderId="11" xfId="379" applyFont="1" applyBorder="1" applyAlignment="1" applyProtection="1">
      <alignment horizontal="center" vertical="center"/>
      <protection locked="0"/>
    </xf>
    <xf numFmtId="0" fontId="6" fillId="0" borderId="12" xfId="379" applyFont="1" applyBorder="1" applyAlignment="1" applyProtection="1">
      <alignment horizontal="center" vertical="center"/>
      <protection locked="0"/>
    </xf>
    <xf numFmtId="4" fontId="6" fillId="0" borderId="12" xfId="379" applyNumberFormat="1" applyFont="1" applyBorder="1" applyAlignment="1" applyProtection="1">
      <alignment vertical="center"/>
      <protection locked="0"/>
    </xf>
    <xf numFmtId="0" fontId="11" fillId="0" borderId="41" xfId="379" applyFont="1" applyBorder="1" applyAlignment="1" applyProtection="1">
      <alignment horizontal="center" vertical="center"/>
      <protection locked="0"/>
    </xf>
    <xf numFmtId="0" fontId="11" fillId="0" borderId="34" xfId="379" applyFont="1" applyBorder="1" applyAlignment="1" applyProtection="1">
      <alignment horizontal="center" vertical="center"/>
      <protection locked="0"/>
    </xf>
    <xf numFmtId="0" fontId="11" fillId="0" borderId="35" xfId="379" applyFont="1" applyBorder="1" applyAlignment="1" applyProtection="1">
      <alignment horizontal="center" vertical="center"/>
      <protection locked="0"/>
    </xf>
    <xf numFmtId="43" fontId="6" fillId="0" borderId="10" xfId="403" applyNumberFormat="1" applyFont="1" applyFill="1" applyBorder="1" applyAlignment="1" applyProtection="1">
      <alignment horizontal="center"/>
      <protection locked="0"/>
    </xf>
    <xf numFmtId="43" fontId="6" fillId="0" borderId="14" xfId="403" applyNumberFormat="1" applyFont="1" applyFill="1" applyBorder="1" applyAlignment="1" applyProtection="1">
      <alignment horizontal="center"/>
      <protection locked="0"/>
    </xf>
    <xf numFmtId="43" fontId="6" fillId="0" borderId="9" xfId="403" applyNumberFormat="1" applyFont="1" applyFill="1" applyBorder="1" applyAlignment="1" applyProtection="1">
      <alignment horizontal="center"/>
      <protection locked="0"/>
    </xf>
    <xf numFmtId="0" fontId="7" fillId="0" borderId="38" xfId="379" applyFont="1" applyBorder="1" applyAlignment="1" applyProtection="1">
      <alignment horizontal="center" vertical="center"/>
      <protection locked="0"/>
    </xf>
    <xf numFmtId="0" fontId="11" fillId="0" borderId="42" xfId="379" applyFont="1" applyBorder="1" applyAlignment="1" applyProtection="1">
      <alignment horizontal="center" vertical="center"/>
      <protection locked="0"/>
    </xf>
    <xf numFmtId="0" fontId="11" fillId="0" borderId="9" xfId="379" applyFont="1" applyBorder="1" applyAlignment="1" applyProtection="1">
      <alignment horizontal="center" vertical="center"/>
      <protection locked="0"/>
    </xf>
    <xf numFmtId="0" fontId="11" fillId="0" borderId="43" xfId="379" applyFont="1" applyBorder="1" applyAlignment="1" applyProtection="1">
      <alignment horizontal="center" vertical="center"/>
      <protection locked="0"/>
    </xf>
    <xf numFmtId="0" fontId="11" fillId="0" borderId="44" xfId="379" applyFont="1" applyBorder="1" applyAlignment="1" applyProtection="1">
      <alignment horizontal="center" vertical="center"/>
      <protection locked="0"/>
    </xf>
    <xf numFmtId="0" fontId="6" fillId="0" borderId="45" xfId="379" applyFont="1" applyBorder="1" applyAlignment="1" applyProtection="1">
      <alignment horizontal="center" vertical="center"/>
      <protection locked="0"/>
    </xf>
    <xf numFmtId="0" fontId="6" fillId="0" borderId="46" xfId="379" applyFont="1" applyBorder="1" applyAlignment="1" applyProtection="1">
      <alignment horizontal="center" vertical="center"/>
      <protection locked="0"/>
    </xf>
    <xf numFmtId="0" fontId="64" fillId="0" borderId="47" xfId="379" applyFont="1" applyBorder="1" applyAlignment="1" applyProtection="1">
      <alignment horizontal="left" vertical="center"/>
      <protection locked="0"/>
    </xf>
    <xf numFmtId="0" fontId="11" fillId="0" borderId="47" xfId="379" applyFont="1" applyBorder="1" applyAlignment="1" applyProtection="1">
      <alignment horizontal="center" vertical="center"/>
      <protection locked="0"/>
    </xf>
    <xf numFmtId="0" fontId="6" fillId="0" borderId="0" xfId="379" applyFont="1" applyBorder="1" applyAlignment="1" applyProtection="1">
      <alignment horizontal="center" vertical="center"/>
      <protection locked="0"/>
    </xf>
    <xf numFmtId="0" fontId="11" fillId="0" borderId="36" xfId="379" applyFont="1" applyBorder="1" applyAlignment="1" applyProtection="1">
      <alignment horizontal="center" vertical="center"/>
      <protection locked="0"/>
    </xf>
    <xf numFmtId="0" fontId="11" fillId="0" borderId="13" xfId="379" applyFont="1" applyBorder="1" applyAlignment="1" applyProtection="1">
      <alignment horizontal="center" vertical="center"/>
      <protection locked="0"/>
    </xf>
    <xf numFmtId="0" fontId="11" fillId="0" borderId="48" xfId="379" applyFont="1" applyBorder="1" applyAlignment="1" applyProtection="1">
      <alignment horizontal="center" vertical="center"/>
      <protection locked="0"/>
    </xf>
    <xf numFmtId="0" fontId="14" fillId="0" borderId="37" xfId="379" applyFont="1" applyBorder="1" applyAlignment="1" applyProtection="1">
      <alignment horizontal="center" vertical="center"/>
      <protection locked="0"/>
    </xf>
    <xf numFmtId="0" fontId="6" fillId="0" borderId="7" xfId="430" applyFont="1" applyBorder="1" applyAlignment="1" applyProtection="1">
      <alignment horizontal="center" vertical="center"/>
      <protection locked="0"/>
    </xf>
    <xf numFmtId="0" fontId="11" fillId="0" borderId="7" xfId="379" applyNumberFormat="1" applyFont="1" applyBorder="1" applyAlignment="1" applyProtection="1">
      <alignment horizontal="center" vertical="center"/>
      <protection locked="0"/>
    </xf>
    <xf numFmtId="0" fontId="11" fillId="0" borderId="37" xfId="379" applyFont="1" applyBorder="1" applyAlignment="1" applyProtection="1">
      <alignment horizontal="left" vertical="center"/>
      <protection locked="0"/>
    </xf>
    <xf numFmtId="0" fontId="6" fillId="0" borderId="10" xfId="379" applyFont="1" applyBorder="1" applyAlignment="1" applyProtection="1">
      <alignment horizontal="left" vertical="center"/>
      <protection locked="0"/>
    </xf>
    <xf numFmtId="0" fontId="6" fillId="0" borderId="14" xfId="379" applyFont="1" applyBorder="1" applyAlignment="1" applyProtection="1">
      <alignment horizontal="left" vertical="center"/>
      <protection locked="0"/>
    </xf>
    <xf numFmtId="0" fontId="6" fillId="0" borderId="9" xfId="379" applyFont="1" applyBorder="1" applyAlignment="1" applyProtection="1">
      <alignment horizontal="left" vertical="center"/>
      <protection locked="0"/>
    </xf>
    <xf numFmtId="0" fontId="11" fillId="0" borderId="10" xfId="379" applyNumberFormat="1" applyFont="1" applyBorder="1" applyAlignment="1" applyProtection="1">
      <alignment horizontal="center" vertical="center"/>
      <protection locked="0"/>
    </xf>
    <xf numFmtId="0" fontId="11" fillId="0" borderId="14" xfId="379" applyNumberFormat="1" applyFont="1" applyBorder="1" applyAlignment="1" applyProtection="1">
      <alignment horizontal="center" vertical="center"/>
      <protection locked="0"/>
    </xf>
    <xf numFmtId="0" fontId="11" fillId="0" borderId="37" xfId="379" applyFont="1" applyBorder="1" applyAlignment="1" applyProtection="1">
      <alignment horizontal="left" vertical="center" wrapText="1"/>
      <protection locked="0"/>
    </xf>
    <xf numFmtId="0" fontId="11" fillId="0" borderId="7" xfId="379" applyNumberFormat="1" applyFont="1" applyBorder="1" applyAlignment="1" applyProtection="1">
      <alignment horizontal="left" vertical="center"/>
    </xf>
    <xf numFmtId="0" fontId="6" fillId="0" borderId="7" xfId="379" applyNumberFormat="1" applyFont="1" applyBorder="1" applyAlignment="1" applyProtection="1">
      <alignment horizontal="center" vertical="center"/>
      <protection locked="0"/>
    </xf>
    <xf numFmtId="0" fontId="11" fillId="0" borderId="49" xfId="379" applyFont="1" applyBorder="1" applyAlignment="1" applyProtection="1">
      <alignment horizontal="left" vertical="center"/>
      <protection locked="0"/>
    </xf>
    <xf numFmtId="0" fontId="11" fillId="0" borderId="50" xfId="379" applyFont="1" applyBorder="1" applyAlignment="1" applyProtection="1">
      <alignment horizontal="left" vertical="center"/>
      <protection locked="0"/>
    </xf>
    <xf numFmtId="0" fontId="6" fillId="0" borderId="6" xfId="379" applyNumberFormat="1" applyFont="1" applyBorder="1" applyAlignment="1" applyProtection="1">
      <alignment horizontal="center" vertical="center"/>
      <protection locked="0"/>
    </xf>
    <xf numFmtId="0" fontId="7" fillId="0" borderId="0" xfId="430" applyFont="1" applyAlignment="1" applyProtection="1">
      <alignment vertical="center"/>
      <protection locked="0"/>
    </xf>
    <xf numFmtId="0" fontId="11" fillId="0" borderId="0" xfId="379" applyFont="1" applyBorder="1" applyAlignment="1" applyProtection="1">
      <alignment horizontal="center" vertical="center"/>
      <protection locked="0"/>
    </xf>
    <xf numFmtId="0" fontId="6" fillId="0" borderId="0" xfId="430" applyFont="1" applyAlignment="1" applyProtection="1">
      <alignment horizontal="right" vertical="center"/>
      <protection locked="0"/>
    </xf>
    <xf numFmtId="0" fontId="6" fillId="0" borderId="51" xfId="379" applyFont="1" applyBorder="1" applyAlignment="1" applyProtection="1">
      <alignment horizontal="center" vertical="center"/>
      <protection locked="0"/>
    </xf>
    <xf numFmtId="0" fontId="11" fillId="0" borderId="51" xfId="379" applyFont="1" applyBorder="1" applyAlignment="1" applyProtection="1">
      <alignment horizontal="center" vertical="center"/>
      <protection locked="0"/>
    </xf>
    <xf numFmtId="0" fontId="6" fillId="0" borderId="52" xfId="379" applyFont="1" applyBorder="1" applyAlignment="1" applyProtection="1">
      <alignment horizontal="center" vertical="center"/>
      <protection locked="0"/>
    </xf>
    <xf numFmtId="0" fontId="6" fillId="0" borderId="13" xfId="379" applyFont="1" applyBorder="1" applyAlignment="1" applyProtection="1">
      <alignment horizontal="center" vertical="center"/>
      <protection locked="0"/>
    </xf>
    <xf numFmtId="0" fontId="6" fillId="0" borderId="53" xfId="379" applyFont="1" applyBorder="1" applyAlignment="1" applyProtection="1">
      <alignment horizontal="center" vertical="center"/>
      <protection locked="0"/>
    </xf>
    <xf numFmtId="0" fontId="6" fillId="0" borderId="54" xfId="379" applyFont="1" applyBorder="1" applyAlignment="1" applyProtection="1">
      <alignment horizontal="center" vertical="center"/>
      <protection locked="0"/>
    </xf>
    <xf numFmtId="0" fontId="6" fillId="0" borderId="54" xfId="430" applyFont="1" applyBorder="1" applyAlignment="1" applyProtection="1">
      <alignment horizontal="center" vertical="center"/>
      <protection locked="0"/>
    </xf>
    <xf numFmtId="186" fontId="6" fillId="0" borderId="10" xfId="379" applyNumberFormat="1" applyFont="1" applyBorder="1" applyAlignment="1" applyProtection="1">
      <alignment horizontal="center" vertical="center"/>
      <protection locked="0"/>
    </xf>
    <xf numFmtId="186" fontId="6" fillId="0" borderId="55" xfId="379" applyNumberFormat="1" applyFont="1" applyBorder="1" applyAlignment="1" applyProtection="1">
      <alignment horizontal="center" vertical="center"/>
      <protection locked="0"/>
    </xf>
    <xf numFmtId="0" fontId="6" fillId="0" borderId="54" xfId="379" applyFont="1" applyBorder="1" applyAlignment="1" applyProtection="1">
      <alignment vertical="center"/>
      <protection locked="0"/>
    </xf>
    <xf numFmtId="0" fontId="6" fillId="0" borderId="56" xfId="379" applyFont="1" applyBorder="1" applyAlignment="1" applyProtection="1">
      <alignment horizontal="center" vertical="center"/>
      <protection locked="0"/>
    </xf>
    <xf numFmtId="0" fontId="11" fillId="0" borderId="57" xfId="379" applyFont="1" applyBorder="1" applyAlignment="1" applyProtection="1">
      <alignment horizontal="center" vertical="center"/>
      <protection locked="0"/>
    </xf>
    <xf numFmtId="0" fontId="11" fillId="0" borderId="54" xfId="430" applyFont="1" applyBorder="1" applyAlignment="1" applyProtection="1">
      <alignment horizontal="center" vertical="center"/>
      <protection locked="0"/>
    </xf>
    <xf numFmtId="9" fontId="6" fillId="0" borderId="7" xfId="23" applyNumberFormat="1" applyFont="1" applyBorder="1" applyAlignment="1" applyProtection="1">
      <alignment horizontal="right"/>
      <protection locked="0"/>
    </xf>
    <xf numFmtId="9" fontId="6" fillId="0" borderId="54" xfId="23" applyFont="1" applyBorder="1" applyAlignment="1" applyProtection="1">
      <alignment horizontal="right"/>
      <protection locked="0"/>
    </xf>
    <xf numFmtId="4" fontId="6" fillId="0" borderId="5" xfId="379" applyNumberFormat="1" applyFont="1" applyBorder="1" applyAlignment="1" applyProtection="1">
      <alignment vertical="center"/>
      <protection locked="0"/>
    </xf>
    <xf numFmtId="0" fontId="6" fillId="0" borderId="58" xfId="379" applyFont="1" applyBorder="1" applyAlignment="1" applyProtection="1">
      <alignment vertical="center"/>
      <protection locked="0"/>
    </xf>
    <xf numFmtId="0" fontId="11" fillId="0" borderId="32" xfId="379" applyFont="1" applyBorder="1" applyAlignment="1" applyProtection="1">
      <alignment horizontal="center" vertical="center"/>
      <protection locked="0"/>
    </xf>
    <xf numFmtId="0" fontId="11" fillId="0" borderId="59" xfId="379" applyFont="1" applyBorder="1" applyAlignment="1" applyProtection="1">
      <alignment horizontal="center" vertical="center"/>
      <protection locked="0"/>
    </xf>
    <xf numFmtId="10" fontId="6" fillId="0" borderId="7" xfId="23" applyNumberFormat="1" applyFont="1" applyBorder="1" applyAlignment="1" applyProtection="1">
      <alignment horizontal="center"/>
      <protection locked="0"/>
    </xf>
    <xf numFmtId="0" fontId="6" fillId="0" borderId="11" xfId="379" applyFont="1" applyBorder="1" applyAlignment="1" applyProtection="1">
      <alignment vertical="center"/>
      <protection locked="0"/>
    </xf>
    <xf numFmtId="0" fontId="6" fillId="0" borderId="60" xfId="379" applyFont="1" applyBorder="1" applyAlignment="1" applyProtection="1">
      <alignment horizontal="center" vertical="center"/>
      <protection locked="0"/>
    </xf>
    <xf numFmtId="0" fontId="6" fillId="0" borderId="47" xfId="379" applyFont="1" applyBorder="1" applyAlignment="1" applyProtection="1">
      <alignment horizontal="center" vertical="center"/>
      <protection locked="0"/>
    </xf>
    <xf numFmtId="0" fontId="11" fillId="0" borderId="53" xfId="379" applyFont="1" applyBorder="1" applyAlignment="1" applyProtection="1">
      <alignment horizontal="center" vertical="center"/>
      <protection locked="0"/>
    </xf>
    <xf numFmtId="0" fontId="6" fillId="0" borderId="54" xfId="379" applyNumberFormat="1" applyFont="1" applyBorder="1" applyAlignment="1" applyProtection="1">
      <alignment horizontal="center" vertical="center"/>
      <protection locked="0"/>
    </xf>
    <xf numFmtId="0" fontId="11" fillId="0" borderId="54" xfId="379" applyFont="1" applyBorder="1" applyAlignment="1" applyProtection="1">
      <alignment horizontal="center" vertical="center"/>
      <protection locked="0"/>
    </xf>
    <xf numFmtId="0" fontId="11" fillId="0" borderId="55" xfId="379" applyNumberFormat="1" applyFont="1" applyBorder="1" applyAlignment="1" applyProtection="1">
      <alignment horizontal="center" vertical="center"/>
      <protection locked="0"/>
    </xf>
    <xf numFmtId="0" fontId="6" fillId="0" borderId="54" xfId="379" applyNumberFormat="1" applyFont="1" applyBorder="1" applyAlignment="1" applyProtection="1">
      <alignment vertical="center"/>
      <protection locked="0"/>
    </xf>
    <xf numFmtId="0" fontId="6" fillId="0" borderId="61" xfId="379" applyNumberFormat="1" applyFont="1" applyBorder="1" applyAlignment="1" applyProtection="1">
      <alignment vertical="center"/>
      <protection locked="0"/>
    </xf>
    <xf numFmtId="0" fontId="89" fillId="0" borderId="0" xfId="323" applyFont="1">
      <alignment vertical="center"/>
    </xf>
    <xf numFmtId="0" fontId="90" fillId="0" borderId="0" xfId="323" applyFont="1" applyAlignment="1"/>
    <xf numFmtId="0" fontId="90" fillId="0" borderId="0" xfId="323" applyFont="1" applyFill="1" applyAlignment="1"/>
    <xf numFmtId="0" fontId="90" fillId="0" borderId="0" xfId="323" applyFont="1">
      <alignment vertical="center"/>
    </xf>
    <xf numFmtId="0" fontId="91" fillId="0" borderId="0" xfId="323" applyFont="1">
      <alignment vertical="center"/>
    </xf>
    <xf numFmtId="0" fontId="92" fillId="16" borderId="62" xfId="323" applyFont="1" applyFill="1" applyBorder="1" applyAlignment="1">
      <alignment horizontal="right" vertical="center"/>
    </xf>
    <xf numFmtId="0" fontId="92" fillId="16" borderId="63" xfId="323" applyFont="1" applyFill="1" applyBorder="1" applyAlignment="1">
      <alignment horizontal="right" vertical="center"/>
    </xf>
    <xf numFmtId="0" fontId="92" fillId="16" borderId="63" xfId="323" applyFont="1" applyFill="1" applyBorder="1" applyAlignment="1">
      <alignment horizontal="left" vertical="center"/>
    </xf>
    <xf numFmtId="0" fontId="89" fillId="16" borderId="63" xfId="323" applyFont="1" applyFill="1" applyBorder="1" applyAlignment="1">
      <alignment horizontal="center" vertical="center"/>
    </xf>
    <xf numFmtId="0" fontId="93" fillId="0" borderId="0" xfId="432" applyFont="1" applyFill="1" applyAlignment="1" applyProtection="1">
      <alignment horizontal="center" vertical="center"/>
    </xf>
    <xf numFmtId="0" fontId="18" fillId="16" borderId="21" xfId="432" applyFont="1" applyFill="1" applyBorder="1" applyAlignment="1" applyProtection="1">
      <alignment horizontal="left" vertical="center"/>
    </xf>
    <xf numFmtId="0" fontId="18" fillId="6" borderId="7" xfId="432" applyFont="1" applyFill="1" applyBorder="1" applyAlignment="1" applyProtection="1">
      <alignment horizontal="center" vertical="center"/>
    </xf>
    <xf numFmtId="0" fontId="94" fillId="16" borderId="21" xfId="432" applyFont="1" applyFill="1" applyBorder="1" applyAlignment="1" applyProtection="1">
      <alignment horizontal="left" vertical="center"/>
    </xf>
    <xf numFmtId="0" fontId="95" fillId="17" borderId="10" xfId="432" applyFont="1" applyFill="1" applyBorder="1" applyAlignment="1" applyProtection="1">
      <alignment horizontal="center" vertical="center"/>
    </xf>
    <xf numFmtId="0" fontId="95" fillId="17" borderId="14" xfId="432" applyFont="1" applyFill="1" applyBorder="1" applyAlignment="1" applyProtection="1">
      <alignment horizontal="center" vertical="center"/>
    </xf>
    <xf numFmtId="0" fontId="18" fillId="6" borderId="10" xfId="432" applyFont="1" applyFill="1" applyBorder="1" applyAlignment="1" applyProtection="1">
      <alignment horizontal="center" vertical="center"/>
    </xf>
    <xf numFmtId="0" fontId="18" fillId="6" borderId="14" xfId="432" applyFont="1" applyFill="1" applyBorder="1" applyAlignment="1" applyProtection="1">
      <alignment horizontal="center" vertical="center"/>
    </xf>
    <xf numFmtId="0" fontId="18" fillId="16" borderId="64" xfId="432" applyFont="1" applyFill="1" applyBorder="1" applyAlignment="1" applyProtection="1">
      <alignment horizontal="left" vertical="center"/>
    </xf>
    <xf numFmtId="0" fontId="18" fillId="6" borderId="44" xfId="432" applyFont="1" applyFill="1" applyBorder="1" applyAlignment="1" applyProtection="1">
      <alignment horizontal="center" vertical="center"/>
    </xf>
    <xf numFmtId="0" fontId="89" fillId="16" borderId="65" xfId="323" applyFont="1" applyFill="1" applyBorder="1" applyAlignment="1">
      <alignment horizontal="center" vertical="center"/>
    </xf>
    <xf numFmtId="0" fontId="18" fillId="6" borderId="8" xfId="432" applyFont="1" applyFill="1" applyBorder="1" applyAlignment="1" applyProtection="1">
      <alignment horizontal="center" vertical="center"/>
    </xf>
    <xf numFmtId="0" fontId="96" fillId="0" borderId="0" xfId="432" applyFont="1" applyFill="1" applyBorder="1" applyAlignment="1" applyProtection="1">
      <alignment vertical="center"/>
      <protection locked="0"/>
    </xf>
    <xf numFmtId="0" fontId="95" fillId="17" borderId="66" xfId="432" applyFont="1" applyFill="1" applyBorder="1" applyAlignment="1" applyProtection="1">
      <alignment horizontal="center" vertical="center"/>
    </xf>
    <xf numFmtId="0" fontId="18" fillId="6" borderId="66" xfId="432" applyFont="1" applyFill="1" applyBorder="1" applyAlignment="1" applyProtection="1">
      <alignment horizontal="center" vertical="center"/>
    </xf>
    <xf numFmtId="0" fontId="18" fillId="6" borderId="67" xfId="432" applyFont="1" applyFill="1" applyBorder="1" applyAlignment="1" applyProtection="1">
      <alignment horizontal="center" vertical="center"/>
    </xf>
    <xf numFmtId="14" fontId="7" fillId="0" borderId="7" xfId="0" applyNumberFormat="1" applyFont="1" applyFill="1" applyBorder="1" applyAlignment="1" quotePrefix="1">
      <alignment horizontal="center" vertical="center"/>
    </xf>
    <xf numFmtId="0" fontId="7" fillId="0" borderId="7" xfId="0" applyFont="1" applyFill="1" applyBorder="1" applyAlignment="1" quotePrefix="1">
      <alignment horizontal="center" vertical="center"/>
    </xf>
  </cellXfs>
  <cellStyles count="449">
    <cellStyle name="常规" xfId="0" builtinId="0"/>
    <cellStyle name="_CCB.HO.New TB template.PRC Sorting.040210" xfId="1"/>
    <cellStyle name="货币[0]" xfId="2" builtinId="7"/>
    <cellStyle name="_CCB.GLAudit Package.040114_CCB.Dec03AuditPack.GL.V2" xfId="3"/>
    <cellStyle name="Heading" xfId="4"/>
    <cellStyle name="20% - 强调文字颜色 3" xfId="5" builtinId="38"/>
    <cellStyle name="_IAS Adjustments011231_CCB.HO.New TB template.CCB PRC IAS Sorting.040223 trial run" xfId="6"/>
    <cellStyle name="输入" xfId="7" builtinId="20"/>
    <cellStyle name="货币" xfId="8" builtinId="4"/>
    <cellStyle name="Normalny_Arkusz1" xfId="9"/>
    <cellStyle name="args.style" xfId="10"/>
    <cellStyle name="_IAS Adjustments021231_CCB.HO.New TB template.IAS Sorting.040210_CCB.Dec03AuditPack.GL.V2" xfId="11"/>
    <cellStyle name="Hyperlink" xfId="12"/>
    <cellStyle name="_CCB.HO.2003 Jnl summary by jnl.GL PRC 81-120.031221" xfId="13"/>
    <cellStyle name="千位分隔[0]" xfId="14" builtinId="6"/>
    <cellStyle name="Calc Percent (1)" xfId="15"/>
    <cellStyle name="40% - 强调文字颜色 3" xfId="16" builtinId="39"/>
    <cellStyle name="差" xfId="17" builtinId="27"/>
    <cellStyle name="千位分隔" xfId="18" builtinId="3"/>
    <cellStyle name="常规_200812313383029992" xfId="19"/>
    <cellStyle name="60% - 强调文字颜色 3" xfId="20" builtinId="40"/>
    <cellStyle name="Unprotect" xfId="21"/>
    <cellStyle name="超链接" xfId="22" builtinId="8"/>
    <cellStyle name="百分比" xfId="23" builtinId="5"/>
    <cellStyle name="已访问的超链接" xfId="24" builtinId="9"/>
    <cellStyle name="注释" xfId="25" builtinId="10"/>
    <cellStyle name="_CCB.GLAudit Package.040114" xfId="26"/>
    <cellStyle name="PrePop Units (1)" xfId="27"/>
    <cellStyle name="Entered" xfId="28"/>
    <cellStyle name="60% - 强调文字颜色 2" xfId="29" builtinId="36"/>
    <cellStyle name="_CCB.HEN.Item12.ProfitNAVRecon.031209.LY_CCB.JX.Item12.X.ProfitNAVRecon.031209.JW_CCB.HO.NAV Recon.031226.AL_CCB.Dec03AuditPack.GL.V2" xfId="30"/>
    <cellStyle name="标题 4" xfId="31" builtinId="19"/>
    <cellStyle name="警告文本" xfId="32" builtinId="11"/>
    <cellStyle name="Currency$[0]" xfId="33"/>
    <cellStyle name="Calc Units (0)" xfId="34"/>
    <cellStyle name="标题" xfId="35" builtinId="15"/>
    <cellStyle name="_CCB.HEN.Item12.ProfitNAVRecon.031209.LY_CCB.JX.Item12.X.ProfitNAVRecon.031209.JW_CCB.HO.NAV Recon.031208.EL_CCB.Dec03AuditPack.GL.V2" xfId="36"/>
    <cellStyle name="_CCB.HEN.Item12.ProfitNAVRecon.031209.LY_CCB.HO.NAV Recon.031226.AL" xfId="37"/>
    <cellStyle name="解释性文本" xfId="38" builtinId="53"/>
    <cellStyle name="标题 1" xfId="39" builtinId="16"/>
    <cellStyle name="_CCB.HEN.Item12.ProfitNAVRecon.031209.LY_1_CCB.SX.Item12.F.ProfitNAVRecon.031212.MS" xfId="40"/>
    <cellStyle name="????_Analysis of Loans" xfId="41"/>
    <cellStyle name="0,0_x000d__x000a_NA_x000d__x000a_" xfId="42"/>
    <cellStyle name="0%" xfId="43"/>
    <cellStyle name="_IAS Adjustments011231_CCB.GLAudit Package.040114" xfId="44"/>
    <cellStyle name="标题 2" xfId="45" builtinId="17"/>
    <cellStyle name="60% - 强调文字颜色 1" xfId="46" builtinId="32"/>
    <cellStyle name="标题 3" xfId="47" builtinId="18"/>
    <cellStyle name="_CCB.HO.Profit Recon.031208.AL_CCB.Dec03AuditPack.GL.V2" xfId="48"/>
    <cellStyle name="60% - 强调文字颜色 4" xfId="49" builtinId="44"/>
    <cellStyle name="_CCB.HO.2003 Jnl summary by jnl.Gl.specific for HO branch" xfId="50"/>
    <cellStyle name="输出" xfId="51" builtinId="21"/>
    <cellStyle name="霓付 [0]_97MBO" xfId="52"/>
    <cellStyle name="@_text" xfId="53"/>
    <cellStyle name="_CCB.HEN.Item12.ProfitNAVRecon.031209.LY_CCB.JX.Item12.X.ProfitNAVRecon.031209.JW_CCB.SX.Item12.F.ProfitNAVRecon.031212.MS" xfId="54"/>
    <cellStyle name="计算" xfId="55" builtinId="22"/>
    <cellStyle name="Calc Percent (0)" xfId="56"/>
    <cellStyle name="??_????????" xfId="57"/>
    <cellStyle name="_CCB.HEN.Item12.ProfitNAVRecon.031209.LY_1_CCB.CQ.Item12.1D.ProfitNAVRec.031213-revised.dhnc" xfId="58"/>
    <cellStyle name="检查单元格" xfId="59" builtinId="23"/>
    <cellStyle name="_CCB(1).JL.Item12.ProfitNAVRecon.031127.ty_CCB.Dec03AuditPack.GL.V2" xfId="60"/>
    <cellStyle name="Link Units (1)" xfId="61"/>
    <cellStyle name="20% - 强调文字颜色 6" xfId="62" builtinId="50"/>
    <cellStyle name="_CCB.QH.Item12..ProfitNAVRecon.031206-HL.ML_CCB.HO.Profit Recon.HL.031222.AL_CCB.Dec03AuditPack.GL.V2" xfId="63"/>
    <cellStyle name="_CCB.HEN.Item12.ProfitNAVRecon.031209.LY_CCB.HOBranch.Item12.1D.ProfitNAVRecon.031202" xfId="64"/>
    <cellStyle name="强调文字颜色 2" xfId="65" builtinId="33"/>
    <cellStyle name="_IAS Adjustments030630_CCB.Dec03AuditPack.GL.V2" xfId="66"/>
    <cellStyle name="_CCB.QH.Item12..ProfitNAVRecon.031206-HL.ML_CCB.HEN.Item12.F.ProfitNAVRecon.HL.031214.KL_CCB.Dec03AuditPack.GL.V2" xfId="67"/>
    <cellStyle name="链接单元格" xfId="68" builtinId="24"/>
    <cellStyle name="Enter Units (0)" xfId="69"/>
    <cellStyle name="_CCB.HEN.Item12.ProfitNAVRecon.031209.LY_1_CCB.CQ.Item12.1D.ProfitNAVRec.031213-revised.dhnc_CCB.Dec03AuditPack.GL.V2" xfId="70"/>
    <cellStyle name="汇总" xfId="71" builtinId="25"/>
    <cellStyle name="_CCB(1).JL.Item12.ProfitNAVRecon.031127.ty" xfId="72"/>
    <cellStyle name="_CCB.SZ.reporting Pack.031110.DY_CCB.Dec03AuditPack.GL.V2" xfId="73"/>
    <cellStyle name="_CCB.QH.Item12..ProfitNAVRecon.031206-HL.ML_CCB.JL.Item12.new NAV.031223" xfId="74"/>
    <cellStyle name="好" xfId="75" builtinId="26"/>
    <cellStyle name="_CCB Consol Item12 NAV and Profit Recon 040202( to be updated) EL" xfId="76"/>
    <cellStyle name="烹拳_97MBO" xfId="77"/>
    <cellStyle name="?? [0.00]_Analysis of Loans" xfId="78"/>
    <cellStyle name="imexp" xfId="79"/>
    <cellStyle name="适中" xfId="80" builtinId="28"/>
    <cellStyle name="20% - 强调文字颜色 5" xfId="81" builtinId="46"/>
    <cellStyle name="千位分隔 6 2" xfId="82"/>
    <cellStyle name="强调文字颜色 1" xfId="83" builtinId="29"/>
    <cellStyle name="_CCB.QH.Item12..ProfitNAVRecon.031206-HL.ML_CCB.JL.Item12.new NAV.031223_CCB.Dec03AuditPack.GL.V2" xfId="84"/>
    <cellStyle name="_CCB Consol Item12 NAV and Profit Recon 040202( to be updated) EL_CCB.Dec03AuditPack.GL.V2" xfId="85"/>
    <cellStyle name="Link Units (0)" xfId="86"/>
    <cellStyle name="20% - 强调文字颜色 1" xfId="87" builtinId="30"/>
    <cellStyle name="40% - 强调文字颜色 1" xfId="88" builtinId="31"/>
    <cellStyle name="0.0%" xfId="89"/>
    <cellStyle name="20% - 强调文字颜色 2" xfId="90" builtinId="34"/>
    <cellStyle name="_CCB.HO.2001 combined Jnl summary.GL.031221_CCB.Dec03AuditPack.GL.V2" xfId="91"/>
    <cellStyle name="40% - 强调文字颜色 2" xfId="92" builtinId="35"/>
    <cellStyle name="_PRC Adjustments 021231_CCB.HO.New TB template.IAS Sorting.040210_CCB.Dec03AuditPack.GL.V2" xfId="93"/>
    <cellStyle name="强调文字颜色 3" xfId="94" builtinId="37"/>
    <cellStyle name="PSChar" xfId="95"/>
    <cellStyle name="强调文字颜色 4" xfId="96" builtinId="41"/>
    <cellStyle name="_CCB.HEN.Item12.ProfitNAVRecon.031209.LY_CCB.LN.Item12.Profit  NAV reconciliation.031121" xfId="97"/>
    <cellStyle name="20% - 强调文字颜色 4" xfId="98" builtinId="42"/>
    <cellStyle name="_CCB.HO.2003 Jnl summary by jnl.GL PRC 81-120.031221_CCB.Dec03AuditPack.GL.V2" xfId="99"/>
    <cellStyle name="40% - 强调文字颜色 4" xfId="100" builtinId="43"/>
    <cellStyle name="强调文字颜色 5" xfId="101" builtinId="45"/>
    <cellStyle name="40% - 强调文字颜色 5" xfId="102" builtinId="47"/>
    <cellStyle name="_CCB.HEN.Item12.ProfitNAVRecon.031209.LY_CCB.JX.Item12.X.ProfitNAVRecon.031209.JW_CCB.HO.NAV Recon.031208.EL" xfId="103"/>
    <cellStyle name="60% - 强调文字颜色 5" xfId="104" builtinId="48"/>
    <cellStyle name="_PRC Adjustments 021231_CCB.HO.New TB template.IAS Sorting.040210" xfId="105"/>
    <cellStyle name="_IAS Adjustments030630_CCB.HO.New TB template.PRC Sorting.040210_CCB.Dec03AuditPack.GL.V2" xfId="106"/>
    <cellStyle name="强调文字颜色 6" xfId="107" builtinId="49"/>
    <cellStyle name="_CCB.Dec03AuditPack.GL.V2" xfId="108"/>
    <cellStyle name="千位_ 应交税金审定表" xfId="109"/>
    <cellStyle name="40% - 强调文字颜色 6" xfId="110" builtinId="51"/>
    <cellStyle name="60% - 强调文字颜色 6" xfId="111" builtinId="52"/>
    <cellStyle name="_IAS Adjustments011231_CCB.GLAudit Package.040114_CCB.Dec03AuditPack.GL.V2" xfId="112"/>
    <cellStyle name="??" xfId="113"/>
    <cellStyle name="?? [0]" xfId="114"/>
    <cellStyle name="style2" xfId="115"/>
    <cellStyle name="Percent[2]" xfId="116"/>
    <cellStyle name="accounting" xfId="117"/>
    <cellStyle name="???? [0.00]_Analysis of Loans" xfId="118"/>
    <cellStyle name="烹拳 [0]_97MBO" xfId="119"/>
    <cellStyle name="?鹎%U龡&amp;H?_x0008__x001c__x001c_?_x0007__x0001__x0001_" xfId="120"/>
    <cellStyle name="_CCB.QH.Item12..ProfitNAVRecon.031206-HL.ML_CCB.HO.NAV Recon.HL.031222.AL" xfId="121"/>
    <cellStyle name="_Book1" xfId="122"/>
    <cellStyle name="_CCB.HEN.Item12.ProfitNAVRecon.031209.LY" xfId="123"/>
    <cellStyle name="百分比 2" xfId="124"/>
    <cellStyle name="_CCB.HEN.Item12.ProfitNAVRecon.031209.LY_1" xfId="125"/>
    <cellStyle name="_CCB.HEN.Item12.ProfitNAVRecon.031209.LY_1_CCB.Dec03AuditPack.GL.V2" xfId="126"/>
    <cellStyle name="_CCB.HEN.Item12.ProfitNAVRecon.031209.LY_1_CCB.HO.NAV Recon.031208.EL" xfId="127"/>
    <cellStyle name="_CCB.HO.Profit Recon.031208.AL" xfId="128"/>
    <cellStyle name="_CCB.HEN.Item12.ProfitNAVRecon.031209.LY_1_CCB.HO.NAV Recon.031208.EL_CCB.Dec03AuditPack.GL.V2" xfId="129"/>
    <cellStyle name="_CCB.HEN.Item12.ProfitNAVRecon.031209.LY_1_CCB.HO.NAV Recon.031222.AL" xfId="130"/>
    <cellStyle name="Text Indent A" xfId="131"/>
    <cellStyle name="_CCB.HEN.Item12.ProfitNAVRecon.031209.LY_1_CCB.HO.NAV Recon.031222.AL_CCB.Dec03AuditPack.GL.V2" xfId="132"/>
    <cellStyle name="_CCB.HEN.Item12.ProfitNAVRecon.031209.LY_CCB.HO.NAV Recon.031208.EL" xfId="133"/>
    <cellStyle name="_CCB.HEN.Item12.ProfitNAVRecon.031209.LY_1_CCB.HO.NAV Recon.031226.AL" xfId="134"/>
    <cellStyle name="_CCB.HEN.Item12.ProfitNAVRecon.031209.LY_CCB.HO.NAV Recon.031208.EL_CCB.Dec03AuditPack.GL.V2" xfId="135"/>
    <cellStyle name="_CCB.HEN.Item12.ProfitNAVRecon.031209.LY_1_CCB.HO.NAV Recon.031226.AL_CCB.Dec03AuditPack.GL.V2" xfId="136"/>
    <cellStyle name="_CCB.HEN.Item12.ProfitNAVRecon.031209.LY_1_CCB.SX.Item12.F.ProfitNAVRecon.031212.MS_CCB.Dec03AuditPack.GL.V2" xfId="137"/>
    <cellStyle name="_CCB.HEN.Item12.ProfitNAVRecon.031209.LY_CCB.CQ.Item12.1D.ProfitNAVRec.031213-revised.dhnc" xfId="138"/>
    <cellStyle name="钎霖_laroux" xfId="139"/>
    <cellStyle name="per.style" xfId="140"/>
    <cellStyle name="{Thousand [0]}" xfId="141"/>
    <cellStyle name="{Month}" xfId="142"/>
    <cellStyle name="_CCB.HO.2002 Jnl summary by jnl.GL PRC 41-80.grouped.031221_CCB.HO.2003 Jnl summary by jnl.GL PRC 13-20.031221" xfId="143"/>
    <cellStyle name="_CCB.HEN.Item12.ProfitNAVRecon.031209.LY_CCB.CQ.Item12.1D.ProfitNAVRec.031213-revised.dhnc_CCB.Dec03AuditPack.GL.V2" xfId="144"/>
    <cellStyle name="_CCB.HEN.Item12.ProfitNAVRecon.031209.LY_CCB.Dec03AuditPack.GL.V2" xfId="145"/>
    <cellStyle name="_CCB.HEN.Item12.ProfitNAVRecon.031209.LY_CCB.HO.NAV Recon.031222.AL" xfId="146"/>
    <cellStyle name="Copied" xfId="147"/>
    <cellStyle name="_CCB.HEN.Item12.ProfitNAVRecon.031209.LY_CCB.HO.NAV Recon.031222.AL_CCB.Dec03AuditPack.GL.V2" xfId="148"/>
    <cellStyle name="_CCB.HEN.Item12.ProfitNAVRecon.031209.LY_CCB.HO.NAV Recon.031226.AL_CCB.Dec03AuditPack.GL.V2" xfId="149"/>
    <cellStyle name="_CCB.HEN.Item12.ProfitNAVRecon.031209.LY_CCB.HOBranch.Item12.1D.ProfitNAVRecon.031202_CCB.Dec03AuditPack.GL.V2" xfId="150"/>
    <cellStyle name="_CCB.HEN.Item12.ProfitNAVRecon.031209.LY_CCB.JX.Item12.X.ProfitNAVRecon.031209.JW" xfId="151"/>
    <cellStyle name="_CCB.HEN.Item12.ProfitNAVRecon.031209.LY_CCB.JX.Item12.X.ProfitNAVRecon.031209.JW_CCB.CQ.Item12.1D.ProfitNAVRec.031213-revised.dhnc" xfId="152"/>
    <cellStyle name="_CCB.HEN.Item12.ProfitNAVRecon.031209.LY_CCB.JX.Item12.X.ProfitNAVRecon.031209.JW_CCB.CQ.Item12.1D.ProfitNAVRec.031213-revised.dhnc_CCB.Dec03AuditPack.GL.V2" xfId="153"/>
    <cellStyle name="_CCB.HEN.Item12.ProfitNAVRecon.031209.LY_CCB.JX.Item12.X.ProfitNAVRecon.031209.JW_CCB.Dec03AuditPack.GL.V2" xfId="154"/>
    <cellStyle name="_CCB.HEN.Item12.ProfitNAVRecon.031209.LY_CCB.JX.Item12.X.ProfitNAVRecon.031209.JW_CCB.HO.NAV Recon.031222.AL" xfId="155"/>
    <cellStyle name="_CCB.HEN.Item12.ProfitNAVRecon.031209.LY_CCB.JX.Item12.X.ProfitNAVRecon.031209.JW_CCB.HO.NAV Recon.031222.AL_CCB.Dec03AuditPack.GL.V2" xfId="156"/>
    <cellStyle name="_CCB.HEN.Item12.ProfitNAVRecon.031209.LY_CCB.JX.Item12.X.ProfitNAVRecon.031209.JW_CCB.HO.NAV Recon.031226.AL" xfId="157"/>
    <cellStyle name="_CCB.HEN.Item12.ProfitNAVRecon.031209.LY_CCB.NB.Appendix 12 ProfitNAVRecon (GL).031204" xfId="158"/>
    <cellStyle name="_CCB.HEN.Item12.ProfitNAVRecon.031209.LY_CCB.JX.Item12.X.ProfitNAVRecon.031209.JW_CCB.SX.Item12.F.ProfitNAVRecon.031212.MS_CCB.Dec03AuditPack.GL.V2" xfId="159"/>
    <cellStyle name="Text Indent C" xfId="160"/>
    <cellStyle name="_CCB.HEN.Item12.ProfitNAVRecon.031209.LY_CCB.LN.Item12.Profit  NAV reconciliation.031121_CCB.Dec03AuditPack.GL.V2" xfId="161"/>
    <cellStyle name="_CCB.HEN.Item12.ProfitNAVRecon.031209.LY_CCB.NB.Appendix 12 ProfitNAVRecon (GL).031204_CCB.Dec03AuditPack.GL.V2" xfId="162"/>
    <cellStyle name="样式 1" xfId="163"/>
    <cellStyle name="分级显示列_1_Book1" xfId="164"/>
    <cellStyle name="Prefilled" xfId="165"/>
    <cellStyle name="_CCB.HEN.Item12.ProfitNAVRecon.031209.LY_CCB.SC.Item12.ProfitNAVRecon.031210.EP" xfId="166"/>
    <cellStyle name="E&amp;Y House" xfId="167"/>
    <cellStyle name="_CCB.HO.New TB template.IAS Sorting.040210" xfId="168"/>
    <cellStyle name="_CCB.HEN.Item12.ProfitNAVRecon.031209.LY_CCB.SC.Item12.ProfitNAVRecon.031210.EP_CCB.Dec03AuditPack.GL.V2" xfId="169"/>
    <cellStyle name="Comma[0]" xfId="170"/>
    <cellStyle name="_CCB.HEN.Item12.ProfitNAVRecon.031209.LY_CCB.SX.Item12.F.ProfitNAVRecon.031212.MS" xfId="171"/>
    <cellStyle name="_CCB.HEN.Item12.ProfitNAVRecon.031209.LY_CCB.SX.Item12.F.ProfitNAVRecon.031212.MS_CCB.Dec03AuditPack.GL.V2" xfId="172"/>
    <cellStyle name="_CCB.HEN.Item12.ProfitNAVRecon.031209.LY_CCB.TG.Item12.F.ProfitNAVRecon.my.031212" xfId="173"/>
    <cellStyle name="_CCB.HEN.Item12.ProfitNAVRecon.031209.LY_CCB.TG.Item12.F.ProfitNAVRecon.my.031212_CCB.Dec03AuditPack.GL.V2" xfId="174"/>
    <cellStyle name="_IAS Adjustments021231" xfId="175"/>
    <cellStyle name="_CCB.HEN.Item12.ProfitNAVRecon.031209.LY_CCB.XZ.item12.3D.ProfitNAVRec.031124.dhnc" xfId="176"/>
    <cellStyle name="_IAS Adjustments021231_CCB.Dec03AuditPack.GL.V2" xfId="177"/>
    <cellStyle name="_CCB.HEN.Item12.ProfitNAVRecon.031209.LY_CCB.XZ.item12.3D.ProfitNAVRec.031124.dhnc_CCB.Dec03AuditPack.GL.V2" xfId="178"/>
    <cellStyle name="Link Units (2)" xfId="179"/>
    <cellStyle name="_CCB.HO.2001 combined Jnl summary.GL.031221" xfId="180"/>
    <cellStyle name="_CCB.HO.2002 Jnl summary by jnl.GL PRC 41-80.grouped.031221_CCB.HO.2003 Jnl summary by jnl.GL PRC 13-20.031221_CCB.Dec03AuditPack.GL.V2" xfId="181"/>
    <cellStyle name="_CCB.HO.2001 Jnl summary by jnl.GL PRC 1-12,33" xfId="182"/>
    <cellStyle name="콤마_BOILER-CO1" xfId="183"/>
    <cellStyle name="_CCB.HO.2001 Jnl summary by jnl.GL PRC 1-12,33_CCB.Dec03AuditPack.GL.V2" xfId="184"/>
    <cellStyle name="常规_存货" xfId="185"/>
    <cellStyle name="_CCB.HO.2002 Jnl summary by jnl.GL PRC 41-80.grouped.031221" xfId="186"/>
    <cellStyle name="_CCB.HO.2003 Jnl summary by jnl.GL PRC 31&amp;62.031221" xfId="187"/>
    <cellStyle name="_CCB.HO.2002 Jnl summary by jnl.GL PRC 41-80.grouped.031221_CCB.Dec03AuditPack.GL.V2" xfId="188"/>
    <cellStyle name="常规 3 2 2 2" xfId="189"/>
    <cellStyle name="_CCB.HO.2002 Jnl summary by jnl.GL PRC 41-80.grouped.031221_CCB.HO.2001 Jnl summary by jnl.GL PRC 1-12,33" xfId="190"/>
    <cellStyle name="_CCB.HO.2002 Jnl summary by jnl.GL PRC 41-80.grouped.031221_CCB.HO.2001 Jnl summary by jnl.GL PRC 1-12,33_CCB.Dec03AuditPack.GL.V2" xfId="191"/>
    <cellStyle name="_CCB.HO.2003 Jnl summary by jnl.GL PRC 11&amp;12&amp;68.031221" xfId="192"/>
    <cellStyle name="_CCB.HO.2003 Jnl summary by jnl.GL PRC 1-12,33.031221" xfId="193"/>
    <cellStyle name="_CCB.HO.2003 Jnl summary by jnl.GL PRC 1-12,33.031221_CCB.Dec03AuditPack.GL.V2" xfId="194"/>
    <cellStyle name="_CCB.HO.2003 Jnl summary by jnl.GL PRC 13-20.031221" xfId="195"/>
    <cellStyle name="style" xfId="196"/>
    <cellStyle name="Special" xfId="197"/>
    <cellStyle name="_CCB.HO.2003 Jnl summary by jnl.GL PRC 13-20.031221_CCB.Dec03AuditPack.GL.V2" xfId="198"/>
    <cellStyle name="_CCB.HO.2003 Jnl summary by jnl.GL PRC 15,21-32.031221" xfId="199"/>
    <cellStyle name="통화 [0]_BOILER-CO1" xfId="200"/>
    <cellStyle name="Normal_廣朹廣電 shenjibaobiao 31.12.2000 (revised on 7.3.02)" xfId="201"/>
    <cellStyle name="_CCB.HO.2003 Jnl summary by jnl.GL PRC 15,21-32.031221_CCB.Dec03AuditPack.GL.V2" xfId="202"/>
    <cellStyle name="_CCB.HO.2003 Jnl summary by jnl.GL PRC 34-40.031221" xfId="203"/>
    <cellStyle name="_CCB.HO.2003 Jnl summary by jnl.GL PRC 34-40.031221_CCB.Dec03AuditPack.GL.V2" xfId="204"/>
    <cellStyle name="_CCB.HO.2003 Jnl summary by jnl.GL PRC 60-80.031221" xfId="205"/>
    <cellStyle name="常规_评估明细表太原12-11" xfId="206"/>
    <cellStyle name="_CCB.HO.2003 Jnl summary by jnl.Gl.specific for HO branch_CCB.Dec03AuditPack.GL.V2" xfId="207"/>
    <cellStyle name="_CCB.HO.2003 Jnl summary by jnl.Gl.specific for HO branch_CCB.HO.2003 Jnl summary by jnl.GL PRC 60-80.031221" xfId="208"/>
    <cellStyle name="Comma  - Style3" xfId="209"/>
    <cellStyle name="category" xfId="210"/>
    <cellStyle name="_CCB.HO.2003 Jnl summary by jnl.Gl.specific for HO branch_CCB.HO.2003 Jnl summary by jnl.GL PRC 60-80.031221_CCB.Dec03AuditPack.GL.V2" xfId="211"/>
    <cellStyle name="_PRC Adjustments 021231_CCB.HO.New TB template.CCB PRC IAS Sorting.040223 trial run_CCB.Dec03AuditPack.GL.V2" xfId="212"/>
    <cellStyle name="_CCB.HO.2003 Jnl summary by jnl.Gl.specific for HO branch_CCB.HO.2003 Jnl summary by jnl.GL PRC 60-80.031221rev" xfId="213"/>
    <cellStyle name="Header2" xfId="214"/>
    <cellStyle name="_CCB.HO.2003 Jnl summary by jnl.Gl.specific for HO branch_CCB.HO.2003 Jnl summary by jnl.GL PRC 60-80.031221rev_CCB.Dec03AuditPack.GL.V2" xfId="215"/>
    <cellStyle name="_CCB.HO.NAV Recon.031108.AL" xfId="216"/>
    <cellStyle name="_CCB.HO.NAV Recon.031108.AL_CCB.Dec03AuditPack.GL.V2" xfId="217"/>
    <cellStyle name="_IAS Adjustments030630_CCB.HO.New TB template.CCB PRC IAS Sorting.040223 trial run_CCB.Dec03AuditPack.GL.V2" xfId="218"/>
    <cellStyle name="_CCB.HO.NAV Recon.031208.AL" xfId="219"/>
    <cellStyle name="常规_4-6-1房屋建筑物" xfId="220"/>
    <cellStyle name="_PRC Adjustments 011231" xfId="221"/>
    <cellStyle name="_CCB.HO.NAV Recon.031208.AL_CCB.Dec03AuditPack.GL.V2" xfId="222"/>
    <cellStyle name="_CCB.HO.NAV Recon.031208.EL" xfId="223"/>
    <cellStyle name="Date Short" xfId="224"/>
    <cellStyle name="_CCB.HO.NAV Recon.031208.EL_CCB.Dec03AuditPack.GL.V2" xfId="225"/>
    <cellStyle name="_CCB.HO.NAV Recon.HL.031113.AL" xfId="226"/>
    <cellStyle name="_CCB.HO.NAV Recon.HL.031113.AL_CCB.Dec03AuditPack.GL.V2" xfId="227"/>
    <cellStyle name="style1" xfId="228"/>
    <cellStyle name="EY House" xfId="229"/>
    <cellStyle name="_PRC Adjustments 021231_CCB.GLAudit Package.040114" xfId="230"/>
    <cellStyle name="_CCB.HO.New TB template.CCB PRC IAS Sorting.040223 trial run" xfId="231"/>
    <cellStyle name="_PRC Adjustments 021231_CCB.GLAudit Package.040114_CCB.Dec03AuditPack.GL.V2" xfId="232"/>
    <cellStyle name="_CCB.HO.New TB template.CCB PRC IAS Sorting.040223 trial run_CCB.Dec03AuditPack.GL.V2" xfId="233"/>
    <cellStyle name="_CCB.HO.New TB template.IAS Sorting.040210_CCB.Dec03AuditPack.GL.V2" xfId="234"/>
    <cellStyle name="_CCB.HO.New TB template.PRC Sorting.040210_CCB.Dec03AuditPack.GL.V2" xfId="235"/>
    <cellStyle name="常规_中航油评估明细表" xfId="236"/>
    <cellStyle name="Comma[2]" xfId="237"/>
    <cellStyle name="99/12/31" xfId="238"/>
    <cellStyle name="_CCB.HO.Profit Recon.031108.AL" xfId="239"/>
    <cellStyle name="KPMG Normal" xfId="240"/>
    <cellStyle name="_CCB.HO.Profit Recon.031108.AL_CCB.Dec03AuditPack.GL.V2" xfId="241"/>
    <cellStyle name="Œ…‹æØ‚è [0.00]_Region Orders (2)" xfId="242"/>
    <cellStyle name="_CCB.HO.Profit Recon.HL.031113.AL" xfId="243"/>
    <cellStyle name="_CCB.HO.Profit Recon.HL.031113.AL_CCB.Dec03AuditPack.GL.V2" xfId="244"/>
    <cellStyle name="_IAS Adjustments011231_CCB.HO.New TB template.PRC Sorting.040210" xfId="245"/>
    <cellStyle name="_CCB.NX.Item 12.ProfitNAVRec.031121" xfId="246"/>
    <cellStyle name="_IAS Adjustments011231_CCB.HO.New TB template.PRC Sorting.040210_CCB.Dec03AuditPack.GL.V2" xfId="247"/>
    <cellStyle name="_CCB.NX.Item 12.ProfitNAVRec.031121_CCB.Dec03AuditPack.GL.V2" xfId="248"/>
    <cellStyle name="一般_adv貸款記錄" xfId="249"/>
    <cellStyle name="_CCB.QH.Item12..ProfitNAVRecon.031206-HL.ML" xfId="250"/>
    <cellStyle name="_CCB.QH.Item12..ProfitNAVRecon.031206-HL.ML_CCB.Dec03AuditPack.GL.V2" xfId="251"/>
    <cellStyle name="_CCB.QH.Item12..ProfitNAVRecon.031206-HL.ML_CCB.HB.Item12.Housing Loan.ProfitNAVRecon.031218.JZ" xfId="252"/>
    <cellStyle name="_CCB.QH.Item12..ProfitNAVRecon.031206-HL.ML_CCB.HB.Item12.Housing Loan.ProfitNAVRecon.031218.JZ_CCB.Dec03AuditPack.GL.V2" xfId="253"/>
    <cellStyle name="_IAS Adjustments030630" xfId="254"/>
    <cellStyle name="_CCB.QH.Item12..ProfitNAVRecon.031206-HL.ML_CCB.HEN.Item12.F.ProfitNAVRecon.HL.031214.KL" xfId="255"/>
    <cellStyle name="_IAS Adjustments030630_CCB.HO.New TB template.CCB PRC IAS Sorting.040223 trial run" xfId="256"/>
    <cellStyle name="_CCB.QH.Item12..ProfitNAVRecon.031206-HL.ML_CCB.HO.NAV Recon.HL.031222.AL_CCB.Dec03AuditPack.GL.V2" xfId="257"/>
    <cellStyle name="_CCB.QH.Item12..ProfitNAVRecon.031206-HL.ML_CCB.HO.Profit Recon.HL.031222.AL" xfId="258"/>
    <cellStyle name="_ET_STYLE_NoName_00_" xfId="259"/>
    <cellStyle name="_CCB.SX.Item12.F.ProfitNAVRecon.031212.MS" xfId="260"/>
    <cellStyle name="_CCB.SX.Item12.F.ProfitNAVRecon.031212.MS_CCB.Dec03AuditPack.GL.V2" xfId="261"/>
    <cellStyle name="_CCB.SZ.item1.journal list.031110.DY" xfId="262"/>
    <cellStyle name="_CCB.SZ.item1.journal list.031110.DY_CCB.Dec03AuditPack.GL.V2" xfId="263"/>
    <cellStyle name="_CCB.SZ.reporting Pack.031110.DY" xfId="264"/>
    <cellStyle name="_CEB.Consol.04.0712CnslJnlList_PRC" xfId="265"/>
    <cellStyle name="_IAS Adjustments011231_CCB.HO.New TB template.IAS Sorting.040210" xfId="266"/>
    <cellStyle name="_CRCC成本法评估明细表-AMENDa" xfId="267"/>
    <cellStyle name="Normal_ rislugp" xfId="268"/>
    <cellStyle name="_PRC Adjustments 011231_CCB.GLAudit Package.040114_CCB.Dec03AuditPack.GL.V2" xfId="269"/>
    <cellStyle name="_IAS Adjustments011231" xfId="270"/>
    <cellStyle name="_IAS Adjustments011231_CCB.Dec03AuditPack.GL.V2" xfId="271"/>
    <cellStyle name="_IAS Adjustments021231_CCB.HO.New TB template.CCB PRC IAS Sorting.040223 trial run" xfId="272"/>
    <cellStyle name="_IAS Adjustments011231_CCB.HO.New TB template.CCB PRC IAS Sorting.040223 trial run_CCB.Dec03AuditPack.GL.V2" xfId="273"/>
    <cellStyle name="_IAS Adjustments011231_CCB.HO.New TB template.IAS Sorting.040210_CCB.Dec03AuditPack.GL.V2" xfId="274"/>
    <cellStyle name="_PRC Adjustments 011231_CCB.HO.New TB template.IAS Sorting.040210" xfId="275"/>
    <cellStyle name="_IAS Adjustments021231_CCB.GLAudit Package.040114" xfId="276"/>
    <cellStyle name="Currency,0" xfId="277"/>
    <cellStyle name="_PRC Adjustments 011231_CCB.HO.New TB template.IAS Sorting.040210_CCB.Dec03AuditPack.GL.V2" xfId="278"/>
    <cellStyle name="_IAS Adjustments021231_CCB.GLAudit Package.040114_CCB.Dec03AuditPack.GL.V2" xfId="279"/>
    <cellStyle name="_IAS Adjustments021231_CCB.HO.New TB template.CCB PRC IAS Sorting.040223 trial run_CCB.Dec03AuditPack.GL.V2" xfId="280"/>
    <cellStyle name="常规 3" xfId="281"/>
    <cellStyle name="_IAS Adjustments021231_CCB.HO.New TB template.IAS Sorting.040210" xfId="282"/>
    <cellStyle name="Calc Currency (0)" xfId="283"/>
    <cellStyle name="_IAS Adjustments021231_CCB.HO.New TB template.PRC Sorting.040210" xfId="284"/>
    <cellStyle name="_IAS Adjustments021231_CCB.HO.New TB template.PRC Sorting.040210_CCB.Dec03AuditPack.GL.V2" xfId="285"/>
    <cellStyle name="_IAS Adjustments030630_CCB.GLAudit Package.040114" xfId="286"/>
    <cellStyle name="常规 2 2 2" xfId="287"/>
    <cellStyle name="_IAS Adjustments030630_CCB.GLAudit Package.040114_CCB.Dec03AuditPack.GL.V2" xfId="288"/>
    <cellStyle name="_IAS Adjustments030630_CCB.HO.New TB template.IAS Sorting.040210" xfId="289"/>
    <cellStyle name="宋体繁体潒慭n_x0002_" xfId="290"/>
    <cellStyle name="_IAS Adjustments030630_CCB.HO.New TB template.IAS Sorting.040210_CCB.Dec03AuditPack.GL.V2" xfId="291"/>
    <cellStyle name="_IAS Adjustments030630_CCB.HO.New TB template.PRC Sorting.040210" xfId="292"/>
    <cellStyle name="_PBC content" xfId="293"/>
    <cellStyle name="_PRC Adjustments 011231_CCB.Dec03AuditPack.GL.V2" xfId="294"/>
    <cellStyle name="_PRC Adjustments 011231_CCB.GLAudit Package.040114" xfId="295"/>
    <cellStyle name="Currency_ rislugp" xfId="296"/>
    <cellStyle name="_PRC Adjustments 011231_CCB.HO.New TB template.CCB PRC IAS Sorting.040223 trial run" xfId="297"/>
    <cellStyle name="Comma,0" xfId="298"/>
    <cellStyle name="_指令13附件1" xfId="299"/>
    <cellStyle name="_PRC Adjustments 011231_CCB.HO.New TB template.CCB PRC IAS Sorting.040223 trial run_CCB.Dec03AuditPack.GL.V2" xfId="300"/>
    <cellStyle name="_PRC Adjustments 011231_CCB.HO.New TB template.PRC Sorting.040210" xfId="301"/>
    <cellStyle name="_PRC Adjustments 011231_CCB.HO.New TB template.PRC Sorting.040210_CCB.Dec03AuditPack.GL.V2" xfId="302"/>
    <cellStyle name="_PRC Adjustments 021231" xfId="303"/>
    <cellStyle name="Comma  - Style5" xfId="304"/>
    <cellStyle name="_PRC Adjustments 021231_CCB.Dec03AuditPack.GL.V2" xfId="305"/>
    <cellStyle name="_PRC Adjustments 021231_CCB.HO.New TB template.CCB PRC IAS Sorting.040223 trial run" xfId="306"/>
    <cellStyle name="_PRC Adjustments 021231_CCB.HO.New TB template.PRC Sorting.040210" xfId="307"/>
    <cellStyle name="Comma  - Style1" xfId="308"/>
    <cellStyle name="_PRC Adjustments 021231_CCB.HO.New TB template.PRC Sorting.040210_CCB.Dec03AuditPack.GL.V2" xfId="309"/>
    <cellStyle name="_PRC Adjustments 030630" xfId="310"/>
    <cellStyle name="표준_0N-HANDLING " xfId="311"/>
    <cellStyle name="_PRC Adjustments 030630_CCB.Dec03AuditPack.GL.V2" xfId="312"/>
    <cellStyle name="Text Indent B" xfId="313"/>
    <cellStyle name="_PRC Adjustments 030630_CCB.GLAudit Package.040114" xfId="314"/>
    <cellStyle name="_PRC Adjustments 030630_CCB.GLAudit Package.040114_CCB.Dec03AuditPack.GL.V2" xfId="315"/>
    <cellStyle name="Enter Units (2)" xfId="316"/>
    <cellStyle name="_PRC Adjustments 030630_CCB.HO.New TB template.CCB PRC IAS Sorting.040223 trial run" xfId="317"/>
    <cellStyle name="公司标准表" xfId="318"/>
    <cellStyle name="Percent [0]" xfId="319"/>
    <cellStyle name="_PRC Adjustments 030630_CCB.HO.New TB template.CCB PRC IAS Sorting.040223 trial run_CCB.Dec03AuditPack.GL.V2" xfId="320"/>
    <cellStyle name="_PRC Adjustments 030630_CCB.HO.New TB template.IAS Sorting.040210" xfId="321"/>
    <cellStyle name="_PRC Adjustments 030630_CCB.HO.New TB template.IAS Sorting.040210_CCB.Dec03AuditPack.GL.V2" xfId="322"/>
    <cellStyle name="常规 2" xfId="323"/>
    <cellStyle name="Lines Fill" xfId="324"/>
    <cellStyle name="_PRC Adjustments 030630_CCB.HO.New TB template.PRC Sorting.040210" xfId="325"/>
    <cellStyle name="_PRC Adjustments 030630_CCB.HO.New TB template.PRC Sorting.040210_CCB.Dec03AuditPack.GL.V2" xfId="326"/>
    <cellStyle name="Percent [0.00%]" xfId="327"/>
    <cellStyle name="_表5-1-1建筑物" xfId="328"/>
    <cellStyle name="Hipervínculo visitado" xfId="329"/>
    <cellStyle name="_资产负债表归属200712" xfId="330"/>
    <cellStyle name="_资产评估明细表-财再" xfId="331"/>
    <cellStyle name="{Comma [0]}" xfId="332"/>
    <cellStyle name="{Comma}" xfId="333"/>
    <cellStyle name="{Date}" xfId="334"/>
    <cellStyle name="{Percent}" xfId="335"/>
    <cellStyle name="{Thousand}" xfId="336"/>
    <cellStyle name="0.00%" xfId="337"/>
    <cellStyle name="超链接 2" xfId="338"/>
    <cellStyle name="Subtotal" xfId="339"/>
    <cellStyle name="³£¹æ_Conso.new4" xfId="340"/>
    <cellStyle name="Calc Currency (2)" xfId="341"/>
    <cellStyle name="Calc Percent (2)" xfId="342"/>
    <cellStyle name="Currency [0]_ rislugp" xfId="343"/>
    <cellStyle name="Calc Units (1)" xfId="344"/>
    <cellStyle name="Percent[0]" xfId="345"/>
    <cellStyle name="Currency$[2]" xfId="346"/>
    <cellStyle name="Calc Units (2)" xfId="347"/>
    <cellStyle name="Col Heads" xfId="348"/>
    <cellStyle name="Collegamento ipertestuale" xfId="349"/>
    <cellStyle name="Column Headings" xfId="350"/>
    <cellStyle name="Model" xfId="351"/>
    <cellStyle name="Comma_!!!GO" xfId="352"/>
    <cellStyle name="Column$Headings" xfId="353"/>
    <cellStyle name="Grey" xfId="354"/>
    <cellStyle name="Column_Title" xfId="355"/>
    <cellStyle name="Milliers_!!!GO" xfId="356"/>
    <cellStyle name="Comma  - Style2" xfId="357"/>
    <cellStyle name="Comma  - Style4" xfId="358"/>
    <cellStyle name="標準_Collateral" xfId="359"/>
    <cellStyle name="Comma  - Style6" xfId="360"/>
    <cellStyle name="Comma  - Style7" xfId="361"/>
    <cellStyle name="Comma  - Style8" xfId="362"/>
    <cellStyle name="Comma [0]_!!!GO" xfId="363"/>
    <cellStyle name="Comma [00]" xfId="364"/>
    <cellStyle name="PrePop Units (0)" xfId="365"/>
    <cellStyle name="Comma,1" xfId="366"/>
    <cellStyle name="普通_ 白土" xfId="367"/>
    <cellStyle name="Comma,2" xfId="368"/>
    <cellStyle name="Enter Currency (0)" xfId="369"/>
    <cellStyle name="comma-d" xfId="370"/>
    <cellStyle name="COST1" xfId="371"/>
    <cellStyle name="Currency [00]" xfId="372"/>
    <cellStyle name="Currency,2" xfId="373"/>
    <cellStyle name="Currency\[0]" xfId="374"/>
    <cellStyle name="Date" xfId="375"/>
    <cellStyle name="Enter Currency (2)" xfId="376"/>
    <cellStyle name="Enter Units (1)" xfId="377"/>
    <cellStyle name="entry box" xfId="378"/>
    <cellStyle name="常规_基本情况" xfId="379"/>
    <cellStyle name="Euro" xfId="380"/>
    <cellStyle name="Input [yellow]" xfId="381"/>
    <cellStyle name="ff" xfId="382"/>
    <cellStyle name="Followed Hyperlink" xfId="383"/>
    <cellStyle name="千分位_ 白土" xfId="384"/>
    <cellStyle name="HEADER" xfId="385"/>
    <cellStyle name="常规_评估空白套表1" xfId="386"/>
    <cellStyle name="Header1" xfId="387"/>
    <cellStyle name="Heading1" xfId="388"/>
    <cellStyle name="Hipervínculo" xfId="389"/>
    <cellStyle name="常规 4" xfId="390"/>
    <cellStyle name="Monétaire [0]_!!!GO" xfId="391"/>
    <cellStyle name="Hipervínculo_固定资产清单" xfId="392"/>
    <cellStyle name="Input Cells" xfId="393"/>
    <cellStyle name="InputArea" xfId="394"/>
    <cellStyle name="KPMG Heading 1" xfId="395"/>
    <cellStyle name="KPMG Heading 2" xfId="396"/>
    <cellStyle name="KPMG Heading 3" xfId="397"/>
    <cellStyle name="KPMG Heading 4" xfId="398"/>
    <cellStyle name="KPMG Normal Text" xfId="399"/>
    <cellStyle name="Link Currency (0)" xfId="400"/>
    <cellStyle name="Link Currency (2)" xfId="401"/>
    <cellStyle name="Linked Cells" xfId="402"/>
    <cellStyle name="常规_往来核对附表" xfId="403"/>
    <cellStyle name="Milliers [0]_!!!GO" xfId="404"/>
    <cellStyle name="Monétaire_!!!GO" xfId="405"/>
    <cellStyle name="New Times Roman" xfId="406"/>
    <cellStyle name="no dec" xfId="407"/>
    <cellStyle name="Normal - Style1" xfId="408"/>
    <cellStyle name="Normal_0105第二套审计报表定稿" xfId="409"/>
    <cellStyle name="Œ…‹æØ‚è_Region Orders (2)" xfId="410"/>
    <cellStyle name="oft Excel]_x000d__x000a_Comment=open=/f ‚ðw’è‚·‚é‚ÆAƒ†[ƒU[’è‹`ŠÖ”‚ðŠÖ”“\‚è•t‚¯‚Ìˆê——‚É“o˜^‚·‚é‚±‚Æ‚ª‚Å‚«‚Ü‚·B_x000d__x000a_Maximized" xfId="411"/>
    <cellStyle name="Percent [0%]" xfId="412"/>
    <cellStyle name="Percent [00]" xfId="413"/>
    <cellStyle name="Percent [2]" xfId="414"/>
    <cellStyle name="PrePop Currency (0)" xfId="415"/>
    <cellStyle name="PrePop Currency (2)" xfId="416"/>
    <cellStyle name="PrePop Units (2)" xfId="417"/>
    <cellStyle name="pricing" xfId="418"/>
    <cellStyle name="PSHeading" xfId="419"/>
    <cellStyle name="RevList" xfId="420"/>
    <cellStyle name="Sheet Head" xfId="421"/>
    <cellStyle name="subhead" xfId="422"/>
    <cellStyle name="þ_x001d_ðK_x000c_Fý_x001b__x000d_9ýU_x0001_Ð_x0008_¦)_x0007__x0001__x0001_" xfId="423"/>
    <cellStyle name="Thousands" xfId="424"/>
    <cellStyle name="常规 10 11" xfId="425"/>
    <cellStyle name="常规 10 2" xfId="426"/>
    <cellStyle name="常规 16" xfId="427"/>
    <cellStyle name="常规 16 2" xfId="428"/>
    <cellStyle name="常规 7 2" xfId="429"/>
    <cellStyle name="常规_Book1" xfId="430"/>
    <cellStyle name="常规_Sheet1" xfId="431"/>
    <cellStyle name="常规_评估明细表（申报）" xfId="432"/>
    <cellStyle name="超级链接" xfId="433"/>
    <cellStyle name="分级显示行_1_4附件二凯旋评估表" xfId="434"/>
    <cellStyle name="后继超级链接" xfId="435"/>
    <cellStyle name="霓付_97MBO" xfId="436"/>
    <cellStyle name="普通_附19_minxi98114" xfId="437"/>
    <cellStyle name="千分位[0]_ 白土" xfId="438"/>
    <cellStyle name="千位[0]_ 应交税金审定表" xfId="439"/>
    <cellStyle name="千位分隔 2 3" xfId="440"/>
    <cellStyle name="千位分隔 3" xfId="441"/>
    <cellStyle name="千位分隔 3 3 2 2" xfId="442"/>
    <cellStyle name="千位分隔 4 2" xfId="443"/>
    <cellStyle name="千位分隔 9" xfId="444"/>
    <cellStyle name="资产" xfId="445"/>
    <cellStyle name="콤마 [0]_BOILER-CO1" xfId="446"/>
    <cellStyle name="통화_BOILER-CO1" xfId="447"/>
    <cellStyle name="표준_kc-elec system check list" xfId="448"/>
  </cellStyles>
  <dxfs count="2">
    <dxf>
      <fill>
        <patternFill patternType="solid">
          <bgColor theme="9" tint="0.599963377788629"/>
        </patternFill>
      </fill>
    </dxf>
    <dxf>
      <fill>
        <patternFill patternType="solid">
          <bgColor theme="9" tint="0.799890133365886"/>
        </patternFill>
      </fill>
    </dxf>
  </dxfs>
  <tableStyles count="0" defaultTableStyle="TableStyleMedium9" defaultPivotStyle="PivotStyleLight16"/>
  <colors>
    <mruColors>
      <color rgb="0099CC00"/>
      <color rgb="00FFCC99"/>
      <color rgb="0000CCFF"/>
      <color rgb="00FFCC00"/>
      <color rgb="00CCFFFF"/>
      <color rgb="000000FF"/>
      <color rgb="00C0C0C0"/>
      <color rgb="00FFFFF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9" Type="http://schemas.openxmlformats.org/officeDocument/2006/relationships/worksheet" Target="worksheets/sheet99.xml"/><Relationship Id="rId98" Type="http://schemas.openxmlformats.org/officeDocument/2006/relationships/worksheet" Target="worksheets/sheet98.xml"/><Relationship Id="rId97" Type="http://schemas.openxmlformats.org/officeDocument/2006/relationships/worksheet" Target="worksheets/sheet97.xml"/><Relationship Id="rId96" Type="http://schemas.openxmlformats.org/officeDocument/2006/relationships/worksheet" Target="worksheets/sheet96.xml"/><Relationship Id="rId95" Type="http://schemas.openxmlformats.org/officeDocument/2006/relationships/worksheet" Target="worksheets/sheet95.xml"/><Relationship Id="rId94" Type="http://schemas.openxmlformats.org/officeDocument/2006/relationships/worksheet" Target="worksheets/sheet94.xml"/><Relationship Id="rId93" Type="http://schemas.openxmlformats.org/officeDocument/2006/relationships/worksheet" Target="worksheets/sheet93.xml"/><Relationship Id="rId92" Type="http://schemas.openxmlformats.org/officeDocument/2006/relationships/worksheet" Target="worksheets/sheet92.xml"/><Relationship Id="rId91" Type="http://schemas.openxmlformats.org/officeDocument/2006/relationships/worksheet" Target="worksheets/sheet91.xml"/><Relationship Id="rId90" Type="http://schemas.openxmlformats.org/officeDocument/2006/relationships/worksheet" Target="worksheets/sheet90.xml"/><Relationship Id="rId9" Type="http://schemas.openxmlformats.org/officeDocument/2006/relationships/worksheet" Target="worksheets/sheet9.xml"/><Relationship Id="rId89" Type="http://schemas.openxmlformats.org/officeDocument/2006/relationships/worksheet" Target="worksheets/sheet89.xml"/><Relationship Id="rId88" Type="http://schemas.openxmlformats.org/officeDocument/2006/relationships/worksheet" Target="worksheets/sheet88.xml"/><Relationship Id="rId87" Type="http://schemas.openxmlformats.org/officeDocument/2006/relationships/worksheet" Target="worksheets/sheet87.xml"/><Relationship Id="rId86" Type="http://schemas.openxmlformats.org/officeDocument/2006/relationships/worksheet" Target="worksheets/sheet86.xml"/><Relationship Id="rId85" Type="http://schemas.openxmlformats.org/officeDocument/2006/relationships/worksheet" Target="worksheets/sheet85.xml"/><Relationship Id="rId84" Type="http://schemas.openxmlformats.org/officeDocument/2006/relationships/worksheet" Target="worksheets/sheet84.xml"/><Relationship Id="rId83" Type="http://schemas.openxmlformats.org/officeDocument/2006/relationships/worksheet" Target="worksheets/sheet83.xml"/><Relationship Id="rId82" Type="http://schemas.openxmlformats.org/officeDocument/2006/relationships/worksheet" Target="worksheets/sheet82.xml"/><Relationship Id="rId81" Type="http://schemas.openxmlformats.org/officeDocument/2006/relationships/worksheet" Target="worksheets/sheet81.xml"/><Relationship Id="rId80" Type="http://schemas.openxmlformats.org/officeDocument/2006/relationships/worksheet" Target="worksheets/sheet80.xml"/><Relationship Id="rId8" Type="http://schemas.openxmlformats.org/officeDocument/2006/relationships/worksheet" Target="worksheets/sheet8.xml"/><Relationship Id="rId79" Type="http://schemas.openxmlformats.org/officeDocument/2006/relationships/worksheet" Target="worksheets/sheet79.xml"/><Relationship Id="rId78" Type="http://schemas.openxmlformats.org/officeDocument/2006/relationships/worksheet" Target="worksheets/sheet78.xml"/><Relationship Id="rId77" Type="http://schemas.openxmlformats.org/officeDocument/2006/relationships/worksheet" Target="worksheets/sheet77.xml"/><Relationship Id="rId76" Type="http://schemas.openxmlformats.org/officeDocument/2006/relationships/worksheet" Target="worksheets/sheet76.xml"/><Relationship Id="rId75" Type="http://schemas.openxmlformats.org/officeDocument/2006/relationships/worksheet" Target="worksheets/sheet75.xml"/><Relationship Id="rId74" Type="http://schemas.openxmlformats.org/officeDocument/2006/relationships/worksheet" Target="worksheets/sheet74.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5" Type="http://schemas.openxmlformats.org/officeDocument/2006/relationships/sharedStrings" Target="sharedStrings.xml"/><Relationship Id="rId104" Type="http://schemas.openxmlformats.org/officeDocument/2006/relationships/styles" Target="styles.xml"/><Relationship Id="rId103" Type="http://schemas.openxmlformats.org/officeDocument/2006/relationships/theme" Target="theme/theme1.xml"/><Relationship Id="rId102" Type="http://schemas.openxmlformats.org/officeDocument/2006/relationships/externalLink" Target="externalLinks/externalLink2.xml"/><Relationship Id="rId101" Type="http://schemas.openxmlformats.org/officeDocument/2006/relationships/externalLink" Target="externalLinks/externalLink1.xml"/><Relationship Id="rId100" Type="http://schemas.openxmlformats.org/officeDocument/2006/relationships/worksheet" Target="worksheets/sheet100.xml"/><Relationship Id="rId10" Type="http://schemas.openxmlformats.org/officeDocument/2006/relationships/worksheet" Target="worksheets/sheet10.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2</xdr:col>
      <xdr:colOff>914400</xdr:colOff>
      <xdr:row>3</xdr:row>
      <xdr:rowOff>28575</xdr:rowOff>
    </xdr:from>
    <xdr:to>
      <xdr:col>2</xdr:col>
      <xdr:colOff>914400</xdr:colOff>
      <xdr:row>3</xdr:row>
      <xdr:rowOff>28575</xdr:rowOff>
    </xdr:to>
    <xdr:sp>
      <xdr:nvSpPr>
        <xdr:cNvPr id="128189" name="Line 1"/>
        <xdr:cNvSpPr/>
      </xdr:nvSpPr>
      <xdr:spPr>
        <a:xfrm>
          <a:off x="2019300" y="600075"/>
          <a:ext cx="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2</xdr:col>
      <xdr:colOff>743585</xdr:colOff>
      <xdr:row>5</xdr:row>
      <xdr:rowOff>114300</xdr:rowOff>
    </xdr:from>
    <xdr:to>
      <xdr:col>3</xdr:col>
      <xdr:colOff>9525</xdr:colOff>
      <xdr:row>5</xdr:row>
      <xdr:rowOff>114300</xdr:rowOff>
    </xdr:to>
    <xdr:sp>
      <xdr:nvSpPr>
        <xdr:cNvPr id="128190" name="Line 4"/>
        <xdr:cNvSpPr/>
      </xdr:nvSpPr>
      <xdr:spPr>
        <a:xfrm>
          <a:off x="1848485" y="1066800"/>
          <a:ext cx="588645" cy="0"/>
        </a:xfrm>
        <a:prstGeom prst="line">
          <a:avLst/>
        </a:prstGeom>
        <a:ln w="12700" cap="flat" cmpd="sng">
          <a:solidFill>
            <a:srgbClr val="000000"/>
          </a:solidFill>
          <a:prstDash val="solid"/>
          <a:round/>
          <a:headEnd type="none" w="med" len="med"/>
          <a:tailEnd type="none" w="med" len="med"/>
        </a:ln>
      </xdr:spPr>
    </xdr:sp>
    <xdr:clientData/>
  </xdr:twoCellAnchor>
  <xdr:twoCellAnchor>
    <xdr:from>
      <xdr:col>2</xdr:col>
      <xdr:colOff>1038225</xdr:colOff>
      <xdr:row>5</xdr:row>
      <xdr:rowOff>114300</xdr:rowOff>
    </xdr:from>
    <xdr:to>
      <xdr:col>2</xdr:col>
      <xdr:colOff>1066800</xdr:colOff>
      <xdr:row>26</xdr:row>
      <xdr:rowOff>123825</xdr:rowOff>
    </xdr:to>
    <xdr:sp>
      <xdr:nvSpPr>
        <xdr:cNvPr id="128191" name="Line 5"/>
        <xdr:cNvSpPr/>
      </xdr:nvSpPr>
      <xdr:spPr>
        <a:xfrm>
          <a:off x="2143125" y="1066800"/>
          <a:ext cx="28575" cy="4010025"/>
        </a:xfrm>
        <a:prstGeom prst="line">
          <a:avLst/>
        </a:prstGeom>
        <a:ln w="9525" cap="flat" cmpd="sng">
          <a:solidFill>
            <a:srgbClr val="000000"/>
          </a:solidFill>
          <a:prstDash val="solid"/>
          <a:round/>
          <a:headEnd type="none" w="med" len="med"/>
          <a:tailEnd type="none" w="med" len="med"/>
        </a:ln>
      </xdr:spPr>
    </xdr:sp>
    <xdr:clientData/>
  </xdr:twoCellAnchor>
  <xdr:twoCellAnchor>
    <xdr:from>
      <xdr:col>2</xdr:col>
      <xdr:colOff>1075690</xdr:colOff>
      <xdr:row>26</xdr:row>
      <xdr:rowOff>123825</xdr:rowOff>
    </xdr:from>
    <xdr:to>
      <xdr:col>3</xdr:col>
      <xdr:colOff>29210</xdr:colOff>
      <xdr:row>26</xdr:row>
      <xdr:rowOff>123825</xdr:rowOff>
    </xdr:to>
    <xdr:sp>
      <xdr:nvSpPr>
        <xdr:cNvPr id="128192" name="Line 6"/>
        <xdr:cNvSpPr/>
      </xdr:nvSpPr>
      <xdr:spPr>
        <a:xfrm>
          <a:off x="2180590" y="5076825"/>
          <a:ext cx="276225"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2</xdr:col>
      <xdr:colOff>1038225</xdr:colOff>
      <xdr:row>8</xdr:row>
      <xdr:rowOff>123825</xdr:rowOff>
    </xdr:from>
    <xdr:to>
      <xdr:col>3</xdr:col>
      <xdr:colOff>9525</xdr:colOff>
      <xdr:row>8</xdr:row>
      <xdr:rowOff>133350</xdr:rowOff>
    </xdr:to>
    <xdr:sp>
      <xdr:nvSpPr>
        <xdr:cNvPr id="128193" name="Line 7"/>
        <xdr:cNvSpPr/>
      </xdr:nvSpPr>
      <xdr:spPr>
        <a:xfrm flipV="1">
          <a:off x="2143125" y="1647825"/>
          <a:ext cx="294005" cy="9525"/>
        </a:xfrm>
        <a:prstGeom prst="line">
          <a:avLst/>
        </a:prstGeom>
        <a:ln w="9525" cap="flat" cmpd="sng">
          <a:solidFill>
            <a:srgbClr val="000000"/>
          </a:solidFill>
          <a:prstDash val="solid"/>
          <a:round/>
          <a:headEnd type="none" w="med" len="med"/>
          <a:tailEnd type="none" w="med" len="med"/>
        </a:ln>
      </xdr:spPr>
    </xdr:sp>
    <xdr:clientData/>
  </xdr:twoCellAnchor>
  <xdr:twoCellAnchor>
    <xdr:from>
      <xdr:col>2</xdr:col>
      <xdr:colOff>1047115</xdr:colOff>
      <xdr:row>11</xdr:row>
      <xdr:rowOff>133350</xdr:rowOff>
    </xdr:from>
    <xdr:to>
      <xdr:col>3</xdr:col>
      <xdr:colOff>18415</xdr:colOff>
      <xdr:row>11</xdr:row>
      <xdr:rowOff>133350</xdr:rowOff>
    </xdr:to>
    <xdr:sp>
      <xdr:nvSpPr>
        <xdr:cNvPr id="128194" name="Line 8"/>
        <xdr:cNvSpPr/>
      </xdr:nvSpPr>
      <xdr:spPr>
        <a:xfrm>
          <a:off x="2152015" y="2228850"/>
          <a:ext cx="294005"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2</xdr:col>
      <xdr:colOff>1047115</xdr:colOff>
      <xdr:row>12</xdr:row>
      <xdr:rowOff>133350</xdr:rowOff>
    </xdr:from>
    <xdr:to>
      <xdr:col>3</xdr:col>
      <xdr:colOff>29210</xdr:colOff>
      <xdr:row>12</xdr:row>
      <xdr:rowOff>133350</xdr:rowOff>
    </xdr:to>
    <xdr:sp>
      <xdr:nvSpPr>
        <xdr:cNvPr id="128195" name="Line 10"/>
        <xdr:cNvSpPr/>
      </xdr:nvSpPr>
      <xdr:spPr>
        <a:xfrm>
          <a:off x="2152015" y="2419350"/>
          <a:ext cx="30480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2</xdr:col>
      <xdr:colOff>1047115</xdr:colOff>
      <xdr:row>13</xdr:row>
      <xdr:rowOff>142875</xdr:rowOff>
    </xdr:from>
    <xdr:to>
      <xdr:col>3</xdr:col>
      <xdr:colOff>29210</xdr:colOff>
      <xdr:row>13</xdr:row>
      <xdr:rowOff>142875</xdr:rowOff>
    </xdr:to>
    <xdr:sp>
      <xdr:nvSpPr>
        <xdr:cNvPr id="128196" name="Line 11"/>
        <xdr:cNvSpPr/>
      </xdr:nvSpPr>
      <xdr:spPr>
        <a:xfrm>
          <a:off x="2152015" y="2619375"/>
          <a:ext cx="30480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2</xdr:col>
      <xdr:colOff>1047115</xdr:colOff>
      <xdr:row>14</xdr:row>
      <xdr:rowOff>142875</xdr:rowOff>
    </xdr:from>
    <xdr:to>
      <xdr:col>3</xdr:col>
      <xdr:colOff>18415</xdr:colOff>
      <xdr:row>14</xdr:row>
      <xdr:rowOff>142875</xdr:rowOff>
    </xdr:to>
    <xdr:sp>
      <xdr:nvSpPr>
        <xdr:cNvPr id="128197" name="Line 12"/>
        <xdr:cNvSpPr/>
      </xdr:nvSpPr>
      <xdr:spPr>
        <a:xfrm>
          <a:off x="2152015" y="2809875"/>
          <a:ext cx="294005"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2</xdr:col>
      <xdr:colOff>1047115</xdr:colOff>
      <xdr:row>15</xdr:row>
      <xdr:rowOff>133350</xdr:rowOff>
    </xdr:from>
    <xdr:to>
      <xdr:col>3</xdr:col>
      <xdr:colOff>47625</xdr:colOff>
      <xdr:row>15</xdr:row>
      <xdr:rowOff>133350</xdr:rowOff>
    </xdr:to>
    <xdr:sp>
      <xdr:nvSpPr>
        <xdr:cNvPr id="128198" name="Line 13"/>
        <xdr:cNvSpPr/>
      </xdr:nvSpPr>
      <xdr:spPr>
        <a:xfrm>
          <a:off x="2152015" y="2990850"/>
          <a:ext cx="323215"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2</xdr:col>
      <xdr:colOff>1057910</xdr:colOff>
      <xdr:row>16</xdr:row>
      <xdr:rowOff>142875</xdr:rowOff>
    </xdr:from>
    <xdr:to>
      <xdr:col>3</xdr:col>
      <xdr:colOff>18415</xdr:colOff>
      <xdr:row>16</xdr:row>
      <xdr:rowOff>142875</xdr:rowOff>
    </xdr:to>
    <xdr:sp>
      <xdr:nvSpPr>
        <xdr:cNvPr id="128199" name="Line 14"/>
        <xdr:cNvSpPr/>
      </xdr:nvSpPr>
      <xdr:spPr>
        <a:xfrm>
          <a:off x="2162810" y="3190875"/>
          <a:ext cx="28321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2</xdr:col>
      <xdr:colOff>1057910</xdr:colOff>
      <xdr:row>17</xdr:row>
      <xdr:rowOff>123825</xdr:rowOff>
    </xdr:from>
    <xdr:to>
      <xdr:col>3</xdr:col>
      <xdr:colOff>38100</xdr:colOff>
      <xdr:row>17</xdr:row>
      <xdr:rowOff>123825</xdr:rowOff>
    </xdr:to>
    <xdr:sp>
      <xdr:nvSpPr>
        <xdr:cNvPr id="128200" name="Line 15"/>
        <xdr:cNvSpPr/>
      </xdr:nvSpPr>
      <xdr:spPr>
        <a:xfrm>
          <a:off x="2162810" y="3362325"/>
          <a:ext cx="302895"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2</xdr:col>
      <xdr:colOff>1066800</xdr:colOff>
      <xdr:row>25</xdr:row>
      <xdr:rowOff>104775</xdr:rowOff>
    </xdr:from>
    <xdr:to>
      <xdr:col>3</xdr:col>
      <xdr:colOff>29210</xdr:colOff>
      <xdr:row>25</xdr:row>
      <xdr:rowOff>104775</xdr:rowOff>
    </xdr:to>
    <xdr:sp>
      <xdr:nvSpPr>
        <xdr:cNvPr id="128201" name="Line 16"/>
        <xdr:cNvSpPr/>
      </xdr:nvSpPr>
      <xdr:spPr>
        <a:xfrm>
          <a:off x="2171700" y="4867275"/>
          <a:ext cx="285115"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2</xdr:col>
      <xdr:colOff>866140</xdr:colOff>
      <xdr:row>27</xdr:row>
      <xdr:rowOff>114300</xdr:rowOff>
    </xdr:from>
    <xdr:to>
      <xdr:col>3</xdr:col>
      <xdr:colOff>29210</xdr:colOff>
      <xdr:row>27</xdr:row>
      <xdr:rowOff>114300</xdr:rowOff>
    </xdr:to>
    <xdr:sp>
      <xdr:nvSpPr>
        <xdr:cNvPr id="128202" name="Line 17"/>
        <xdr:cNvSpPr/>
      </xdr:nvSpPr>
      <xdr:spPr>
        <a:xfrm>
          <a:off x="1971040" y="5257800"/>
          <a:ext cx="485775"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2</xdr:col>
      <xdr:colOff>1038225</xdr:colOff>
      <xdr:row>27</xdr:row>
      <xdr:rowOff>114300</xdr:rowOff>
    </xdr:from>
    <xdr:to>
      <xdr:col>2</xdr:col>
      <xdr:colOff>1057910</xdr:colOff>
      <xdr:row>57</xdr:row>
      <xdr:rowOff>142875</xdr:rowOff>
    </xdr:to>
    <xdr:sp>
      <xdr:nvSpPr>
        <xdr:cNvPr id="128203" name="Line 19"/>
        <xdr:cNvSpPr/>
      </xdr:nvSpPr>
      <xdr:spPr>
        <a:xfrm flipH="1">
          <a:off x="2143125" y="5257800"/>
          <a:ext cx="19685" cy="5743575"/>
        </a:xfrm>
        <a:prstGeom prst="line">
          <a:avLst/>
        </a:prstGeom>
        <a:ln w="9525" cap="flat" cmpd="sng">
          <a:solidFill>
            <a:srgbClr val="000000"/>
          </a:solidFill>
          <a:prstDash val="solid"/>
          <a:round/>
          <a:headEnd type="none" w="med" len="med"/>
          <a:tailEnd type="none" w="med" len="med"/>
        </a:ln>
      </xdr:spPr>
    </xdr:sp>
    <xdr:clientData/>
  </xdr:twoCellAnchor>
  <xdr:twoCellAnchor>
    <xdr:from>
      <xdr:col>2</xdr:col>
      <xdr:colOff>1047115</xdr:colOff>
      <xdr:row>57</xdr:row>
      <xdr:rowOff>133350</xdr:rowOff>
    </xdr:from>
    <xdr:to>
      <xdr:col>3</xdr:col>
      <xdr:colOff>18415</xdr:colOff>
      <xdr:row>57</xdr:row>
      <xdr:rowOff>133350</xdr:rowOff>
    </xdr:to>
    <xdr:sp>
      <xdr:nvSpPr>
        <xdr:cNvPr id="128204" name="Line 20"/>
        <xdr:cNvSpPr/>
      </xdr:nvSpPr>
      <xdr:spPr>
        <a:xfrm>
          <a:off x="2152015" y="10991850"/>
          <a:ext cx="294005"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2</xdr:col>
      <xdr:colOff>1066800</xdr:colOff>
      <xdr:row>30</xdr:row>
      <xdr:rowOff>133350</xdr:rowOff>
    </xdr:from>
    <xdr:to>
      <xdr:col>3</xdr:col>
      <xdr:colOff>38100</xdr:colOff>
      <xdr:row>30</xdr:row>
      <xdr:rowOff>133350</xdr:rowOff>
    </xdr:to>
    <xdr:sp>
      <xdr:nvSpPr>
        <xdr:cNvPr id="128205" name="Line 21"/>
        <xdr:cNvSpPr/>
      </xdr:nvSpPr>
      <xdr:spPr>
        <a:xfrm>
          <a:off x="2171700" y="5848350"/>
          <a:ext cx="294005"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2</xdr:col>
      <xdr:colOff>1047115</xdr:colOff>
      <xdr:row>31</xdr:row>
      <xdr:rowOff>114300</xdr:rowOff>
    </xdr:from>
    <xdr:to>
      <xdr:col>3</xdr:col>
      <xdr:colOff>38100</xdr:colOff>
      <xdr:row>31</xdr:row>
      <xdr:rowOff>114300</xdr:rowOff>
    </xdr:to>
    <xdr:sp>
      <xdr:nvSpPr>
        <xdr:cNvPr id="128206" name="Line 23"/>
        <xdr:cNvSpPr/>
      </xdr:nvSpPr>
      <xdr:spPr>
        <a:xfrm>
          <a:off x="2152015" y="6019800"/>
          <a:ext cx="31369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2</xdr:col>
      <xdr:colOff>1057910</xdr:colOff>
      <xdr:row>32</xdr:row>
      <xdr:rowOff>104775</xdr:rowOff>
    </xdr:from>
    <xdr:to>
      <xdr:col>3</xdr:col>
      <xdr:colOff>18415</xdr:colOff>
      <xdr:row>32</xdr:row>
      <xdr:rowOff>104775</xdr:rowOff>
    </xdr:to>
    <xdr:sp>
      <xdr:nvSpPr>
        <xdr:cNvPr id="128207" name="Line 24"/>
        <xdr:cNvSpPr/>
      </xdr:nvSpPr>
      <xdr:spPr>
        <a:xfrm>
          <a:off x="2162810" y="6200775"/>
          <a:ext cx="28321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2</xdr:col>
      <xdr:colOff>1057910</xdr:colOff>
      <xdr:row>33</xdr:row>
      <xdr:rowOff>152400</xdr:rowOff>
    </xdr:from>
    <xdr:to>
      <xdr:col>2</xdr:col>
      <xdr:colOff>1057910</xdr:colOff>
      <xdr:row>33</xdr:row>
      <xdr:rowOff>152400</xdr:rowOff>
    </xdr:to>
    <xdr:sp>
      <xdr:nvSpPr>
        <xdr:cNvPr id="128208" name="Line 25"/>
        <xdr:cNvSpPr/>
      </xdr:nvSpPr>
      <xdr:spPr>
        <a:xfrm>
          <a:off x="2162810" y="6438900"/>
          <a:ext cx="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2</xdr:col>
      <xdr:colOff>1057910</xdr:colOff>
      <xdr:row>33</xdr:row>
      <xdr:rowOff>104775</xdr:rowOff>
    </xdr:from>
    <xdr:to>
      <xdr:col>3</xdr:col>
      <xdr:colOff>18415</xdr:colOff>
      <xdr:row>33</xdr:row>
      <xdr:rowOff>104775</xdr:rowOff>
    </xdr:to>
    <xdr:sp>
      <xdr:nvSpPr>
        <xdr:cNvPr id="128209" name="Line 26"/>
        <xdr:cNvSpPr/>
      </xdr:nvSpPr>
      <xdr:spPr>
        <a:xfrm>
          <a:off x="2162810" y="6391275"/>
          <a:ext cx="28321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2</xdr:col>
      <xdr:colOff>1047115</xdr:colOff>
      <xdr:row>37</xdr:row>
      <xdr:rowOff>114300</xdr:rowOff>
    </xdr:from>
    <xdr:to>
      <xdr:col>3</xdr:col>
      <xdr:colOff>38100</xdr:colOff>
      <xdr:row>37</xdr:row>
      <xdr:rowOff>114300</xdr:rowOff>
    </xdr:to>
    <xdr:sp>
      <xdr:nvSpPr>
        <xdr:cNvPr id="128210" name="Line 27"/>
        <xdr:cNvSpPr/>
      </xdr:nvSpPr>
      <xdr:spPr>
        <a:xfrm>
          <a:off x="2152015" y="7162800"/>
          <a:ext cx="31369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2</xdr:col>
      <xdr:colOff>1057910</xdr:colOff>
      <xdr:row>44</xdr:row>
      <xdr:rowOff>114300</xdr:rowOff>
    </xdr:from>
    <xdr:to>
      <xdr:col>3</xdr:col>
      <xdr:colOff>29210</xdr:colOff>
      <xdr:row>44</xdr:row>
      <xdr:rowOff>114300</xdr:rowOff>
    </xdr:to>
    <xdr:sp>
      <xdr:nvSpPr>
        <xdr:cNvPr id="128211" name="Line 28"/>
        <xdr:cNvSpPr/>
      </xdr:nvSpPr>
      <xdr:spPr>
        <a:xfrm>
          <a:off x="2162810" y="8496300"/>
          <a:ext cx="294005"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2</xdr:col>
      <xdr:colOff>1047115</xdr:colOff>
      <xdr:row>46</xdr:row>
      <xdr:rowOff>95250</xdr:rowOff>
    </xdr:from>
    <xdr:to>
      <xdr:col>3</xdr:col>
      <xdr:colOff>38100</xdr:colOff>
      <xdr:row>46</xdr:row>
      <xdr:rowOff>95250</xdr:rowOff>
    </xdr:to>
    <xdr:sp>
      <xdr:nvSpPr>
        <xdr:cNvPr id="128212" name="Line 29"/>
        <xdr:cNvSpPr/>
      </xdr:nvSpPr>
      <xdr:spPr>
        <a:xfrm>
          <a:off x="2152015" y="8858250"/>
          <a:ext cx="31369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2</xdr:col>
      <xdr:colOff>1047115</xdr:colOff>
      <xdr:row>47</xdr:row>
      <xdr:rowOff>142875</xdr:rowOff>
    </xdr:from>
    <xdr:to>
      <xdr:col>3</xdr:col>
      <xdr:colOff>47625</xdr:colOff>
      <xdr:row>47</xdr:row>
      <xdr:rowOff>142875</xdr:rowOff>
    </xdr:to>
    <xdr:sp>
      <xdr:nvSpPr>
        <xdr:cNvPr id="128213" name="Line 30"/>
        <xdr:cNvSpPr/>
      </xdr:nvSpPr>
      <xdr:spPr>
        <a:xfrm>
          <a:off x="2152015" y="9096375"/>
          <a:ext cx="323215"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2</xdr:col>
      <xdr:colOff>1047115</xdr:colOff>
      <xdr:row>48</xdr:row>
      <xdr:rowOff>123825</xdr:rowOff>
    </xdr:from>
    <xdr:to>
      <xdr:col>3</xdr:col>
      <xdr:colOff>66040</xdr:colOff>
      <xdr:row>48</xdr:row>
      <xdr:rowOff>123825</xdr:rowOff>
    </xdr:to>
    <xdr:sp>
      <xdr:nvSpPr>
        <xdr:cNvPr id="128214" name="Line 31"/>
        <xdr:cNvSpPr/>
      </xdr:nvSpPr>
      <xdr:spPr>
        <a:xfrm>
          <a:off x="2152015" y="9267825"/>
          <a:ext cx="34163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2</xdr:col>
      <xdr:colOff>1038225</xdr:colOff>
      <xdr:row>49</xdr:row>
      <xdr:rowOff>142875</xdr:rowOff>
    </xdr:from>
    <xdr:to>
      <xdr:col>3</xdr:col>
      <xdr:colOff>29210</xdr:colOff>
      <xdr:row>49</xdr:row>
      <xdr:rowOff>142875</xdr:rowOff>
    </xdr:to>
    <xdr:sp>
      <xdr:nvSpPr>
        <xdr:cNvPr id="128215" name="Line 32"/>
        <xdr:cNvSpPr/>
      </xdr:nvSpPr>
      <xdr:spPr>
        <a:xfrm>
          <a:off x="2143125" y="9477375"/>
          <a:ext cx="31369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2</xdr:col>
      <xdr:colOff>1047115</xdr:colOff>
      <xdr:row>50</xdr:row>
      <xdr:rowOff>142875</xdr:rowOff>
    </xdr:from>
    <xdr:to>
      <xdr:col>3</xdr:col>
      <xdr:colOff>38100</xdr:colOff>
      <xdr:row>50</xdr:row>
      <xdr:rowOff>142875</xdr:rowOff>
    </xdr:to>
    <xdr:sp>
      <xdr:nvSpPr>
        <xdr:cNvPr id="128216" name="Line 33"/>
        <xdr:cNvSpPr/>
      </xdr:nvSpPr>
      <xdr:spPr>
        <a:xfrm>
          <a:off x="2152015" y="9667875"/>
          <a:ext cx="31369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2</xdr:col>
      <xdr:colOff>1038225</xdr:colOff>
      <xdr:row>53</xdr:row>
      <xdr:rowOff>114300</xdr:rowOff>
    </xdr:from>
    <xdr:to>
      <xdr:col>3</xdr:col>
      <xdr:colOff>29210</xdr:colOff>
      <xdr:row>53</xdr:row>
      <xdr:rowOff>114300</xdr:rowOff>
    </xdr:to>
    <xdr:sp>
      <xdr:nvSpPr>
        <xdr:cNvPr id="128217" name="Line 34"/>
        <xdr:cNvSpPr/>
      </xdr:nvSpPr>
      <xdr:spPr>
        <a:xfrm>
          <a:off x="2143125" y="10210800"/>
          <a:ext cx="31369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2</xdr:col>
      <xdr:colOff>1047115</xdr:colOff>
      <xdr:row>54</xdr:row>
      <xdr:rowOff>114300</xdr:rowOff>
    </xdr:from>
    <xdr:to>
      <xdr:col>3</xdr:col>
      <xdr:colOff>56515</xdr:colOff>
      <xdr:row>54</xdr:row>
      <xdr:rowOff>114300</xdr:rowOff>
    </xdr:to>
    <xdr:sp>
      <xdr:nvSpPr>
        <xdr:cNvPr id="128218" name="Line 35"/>
        <xdr:cNvSpPr/>
      </xdr:nvSpPr>
      <xdr:spPr>
        <a:xfrm>
          <a:off x="2152015" y="10401300"/>
          <a:ext cx="332105"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2</xdr:col>
      <xdr:colOff>1038225</xdr:colOff>
      <xdr:row>55</xdr:row>
      <xdr:rowOff>104775</xdr:rowOff>
    </xdr:from>
    <xdr:to>
      <xdr:col>3</xdr:col>
      <xdr:colOff>47625</xdr:colOff>
      <xdr:row>55</xdr:row>
      <xdr:rowOff>114300</xdr:rowOff>
    </xdr:to>
    <xdr:sp>
      <xdr:nvSpPr>
        <xdr:cNvPr id="128219" name="Line 36"/>
        <xdr:cNvSpPr/>
      </xdr:nvSpPr>
      <xdr:spPr>
        <a:xfrm>
          <a:off x="2143125" y="10582275"/>
          <a:ext cx="332105" cy="9525"/>
        </a:xfrm>
        <a:prstGeom prst="line">
          <a:avLst/>
        </a:prstGeom>
        <a:ln w="9525" cap="flat" cmpd="sng">
          <a:solidFill>
            <a:srgbClr val="000000"/>
          </a:solidFill>
          <a:prstDash val="solid"/>
          <a:round/>
          <a:headEnd type="none" w="med" len="med"/>
          <a:tailEnd type="none" w="med" len="med"/>
        </a:ln>
      </xdr:spPr>
    </xdr:sp>
    <xdr:clientData/>
  </xdr:twoCellAnchor>
  <xdr:twoCellAnchor>
    <xdr:from>
      <xdr:col>2</xdr:col>
      <xdr:colOff>1038225</xdr:colOff>
      <xdr:row>56</xdr:row>
      <xdr:rowOff>104775</xdr:rowOff>
    </xdr:from>
    <xdr:to>
      <xdr:col>3</xdr:col>
      <xdr:colOff>38100</xdr:colOff>
      <xdr:row>56</xdr:row>
      <xdr:rowOff>104775</xdr:rowOff>
    </xdr:to>
    <xdr:sp>
      <xdr:nvSpPr>
        <xdr:cNvPr id="128220" name="Line 37"/>
        <xdr:cNvSpPr/>
      </xdr:nvSpPr>
      <xdr:spPr>
        <a:xfrm>
          <a:off x="2143125" y="10772775"/>
          <a:ext cx="32258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3</xdr:col>
      <xdr:colOff>713740</xdr:colOff>
      <xdr:row>5</xdr:row>
      <xdr:rowOff>95250</xdr:rowOff>
    </xdr:from>
    <xdr:to>
      <xdr:col>4</xdr:col>
      <xdr:colOff>8890</xdr:colOff>
      <xdr:row>5</xdr:row>
      <xdr:rowOff>104775</xdr:rowOff>
    </xdr:to>
    <xdr:sp>
      <xdr:nvSpPr>
        <xdr:cNvPr id="128221" name="Freeform 38"/>
        <xdr:cNvSpPr/>
      </xdr:nvSpPr>
      <xdr:spPr>
        <a:xfrm>
          <a:off x="3141345" y="1047750"/>
          <a:ext cx="862330" cy="9525"/>
        </a:xfrm>
        <a:custGeom>
          <a:avLst/>
          <a:gdLst/>
          <a:ahLst/>
          <a:cxnLst>
            <a:cxn ang="0">
              <a:pos x="0" y="0"/>
            </a:cxn>
            <a:cxn ang="0">
              <a:pos x="2147483647" y="90725619"/>
            </a:cxn>
          </a:cxnLst>
          <a:rect l="0" t="0" r="0" b="0"/>
          <a:pathLst>
            <a:path w="102" h="1">
              <a:moveTo>
                <a:pt x="0" y="0"/>
              </a:moveTo>
              <a:lnTo>
                <a:pt x="102" y="1"/>
              </a:lnTo>
            </a:path>
          </a:pathLst>
        </a:custGeom>
        <a:noFill/>
        <a:ln w="12700" cap="flat" cmpd="sng">
          <a:solidFill>
            <a:srgbClr val="000000"/>
          </a:solidFill>
          <a:prstDash val="solid"/>
          <a:round/>
          <a:headEnd type="none" w="med" len="med"/>
          <a:tailEnd type="none" w="med" len="med"/>
        </a:ln>
      </xdr:spPr>
    </xdr:sp>
    <xdr:clientData/>
  </xdr:twoCellAnchor>
  <xdr:twoCellAnchor>
    <xdr:from>
      <xdr:col>3</xdr:col>
      <xdr:colOff>1066800</xdr:colOff>
      <xdr:row>5</xdr:row>
      <xdr:rowOff>95250</xdr:rowOff>
    </xdr:from>
    <xdr:to>
      <xdr:col>3</xdr:col>
      <xdr:colOff>1066800</xdr:colOff>
      <xdr:row>7</xdr:row>
      <xdr:rowOff>114300</xdr:rowOff>
    </xdr:to>
    <xdr:sp>
      <xdr:nvSpPr>
        <xdr:cNvPr id="128222" name="Line 39"/>
        <xdr:cNvSpPr/>
      </xdr:nvSpPr>
      <xdr:spPr>
        <a:xfrm>
          <a:off x="3494405" y="1047750"/>
          <a:ext cx="0" cy="400050"/>
        </a:xfrm>
        <a:prstGeom prst="line">
          <a:avLst/>
        </a:prstGeom>
        <a:ln w="9525" cap="flat" cmpd="sng">
          <a:solidFill>
            <a:srgbClr val="000000"/>
          </a:solidFill>
          <a:prstDash val="solid"/>
          <a:round/>
          <a:headEnd type="none" w="med" len="med"/>
          <a:tailEnd type="none" w="med" len="med"/>
        </a:ln>
      </xdr:spPr>
    </xdr:sp>
    <xdr:clientData/>
  </xdr:twoCellAnchor>
  <xdr:twoCellAnchor>
    <xdr:from>
      <xdr:col>3</xdr:col>
      <xdr:colOff>1066800</xdr:colOff>
      <xdr:row>6</xdr:row>
      <xdr:rowOff>95250</xdr:rowOff>
    </xdr:from>
    <xdr:to>
      <xdr:col>4</xdr:col>
      <xdr:colOff>8890</xdr:colOff>
      <xdr:row>6</xdr:row>
      <xdr:rowOff>95250</xdr:rowOff>
    </xdr:to>
    <xdr:sp>
      <xdr:nvSpPr>
        <xdr:cNvPr id="128223" name="Line 40"/>
        <xdr:cNvSpPr/>
      </xdr:nvSpPr>
      <xdr:spPr>
        <a:xfrm>
          <a:off x="3494405" y="1238250"/>
          <a:ext cx="50927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3</xdr:col>
      <xdr:colOff>1075690</xdr:colOff>
      <xdr:row>7</xdr:row>
      <xdr:rowOff>104775</xdr:rowOff>
    </xdr:from>
    <xdr:to>
      <xdr:col>4</xdr:col>
      <xdr:colOff>27940</xdr:colOff>
      <xdr:row>7</xdr:row>
      <xdr:rowOff>104775</xdr:rowOff>
    </xdr:to>
    <xdr:sp>
      <xdr:nvSpPr>
        <xdr:cNvPr id="128224" name="Line 41"/>
        <xdr:cNvSpPr/>
      </xdr:nvSpPr>
      <xdr:spPr>
        <a:xfrm>
          <a:off x="3503295" y="1438275"/>
          <a:ext cx="51943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3</xdr:col>
      <xdr:colOff>1057275</xdr:colOff>
      <xdr:row>8</xdr:row>
      <xdr:rowOff>95250</xdr:rowOff>
    </xdr:from>
    <xdr:to>
      <xdr:col>4</xdr:col>
      <xdr:colOff>19050</xdr:colOff>
      <xdr:row>8</xdr:row>
      <xdr:rowOff>95250</xdr:rowOff>
    </xdr:to>
    <xdr:sp>
      <xdr:nvSpPr>
        <xdr:cNvPr id="128225" name="Line 42"/>
        <xdr:cNvSpPr/>
      </xdr:nvSpPr>
      <xdr:spPr>
        <a:xfrm>
          <a:off x="3484880" y="1619250"/>
          <a:ext cx="528955"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3</xdr:col>
      <xdr:colOff>1066800</xdr:colOff>
      <xdr:row>8</xdr:row>
      <xdr:rowOff>104775</xdr:rowOff>
    </xdr:from>
    <xdr:to>
      <xdr:col>3</xdr:col>
      <xdr:colOff>1066800</xdr:colOff>
      <xdr:row>10</xdr:row>
      <xdr:rowOff>104775</xdr:rowOff>
    </xdr:to>
    <xdr:sp>
      <xdr:nvSpPr>
        <xdr:cNvPr id="128226" name="Line 45"/>
        <xdr:cNvSpPr/>
      </xdr:nvSpPr>
      <xdr:spPr>
        <a:xfrm>
          <a:off x="3494405" y="1628775"/>
          <a:ext cx="0" cy="381000"/>
        </a:xfrm>
        <a:prstGeom prst="line">
          <a:avLst/>
        </a:prstGeom>
        <a:ln w="9525" cap="flat" cmpd="sng">
          <a:solidFill>
            <a:srgbClr val="000000"/>
          </a:solidFill>
          <a:prstDash val="solid"/>
          <a:round/>
          <a:headEnd type="none" w="med" len="med"/>
          <a:tailEnd type="none" w="med" len="med"/>
        </a:ln>
      </xdr:spPr>
    </xdr:sp>
    <xdr:clientData/>
  </xdr:twoCellAnchor>
  <xdr:twoCellAnchor>
    <xdr:from>
      <xdr:col>3</xdr:col>
      <xdr:colOff>1066800</xdr:colOff>
      <xdr:row>10</xdr:row>
      <xdr:rowOff>114300</xdr:rowOff>
    </xdr:from>
    <xdr:to>
      <xdr:col>4</xdr:col>
      <xdr:colOff>19050</xdr:colOff>
      <xdr:row>10</xdr:row>
      <xdr:rowOff>114300</xdr:rowOff>
    </xdr:to>
    <xdr:sp>
      <xdr:nvSpPr>
        <xdr:cNvPr id="128227" name="Line 46"/>
        <xdr:cNvSpPr/>
      </xdr:nvSpPr>
      <xdr:spPr>
        <a:xfrm>
          <a:off x="3494405" y="2019300"/>
          <a:ext cx="51943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3</xdr:col>
      <xdr:colOff>1066800</xdr:colOff>
      <xdr:row>9</xdr:row>
      <xdr:rowOff>104775</xdr:rowOff>
    </xdr:from>
    <xdr:to>
      <xdr:col>4</xdr:col>
      <xdr:colOff>19050</xdr:colOff>
      <xdr:row>9</xdr:row>
      <xdr:rowOff>104775</xdr:rowOff>
    </xdr:to>
    <xdr:sp>
      <xdr:nvSpPr>
        <xdr:cNvPr id="128228" name="Line 48"/>
        <xdr:cNvSpPr/>
      </xdr:nvSpPr>
      <xdr:spPr>
        <a:xfrm>
          <a:off x="3494405" y="1819275"/>
          <a:ext cx="51943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3</xdr:col>
      <xdr:colOff>427990</xdr:colOff>
      <xdr:row>17</xdr:row>
      <xdr:rowOff>104775</xdr:rowOff>
    </xdr:from>
    <xdr:to>
      <xdr:col>4</xdr:col>
      <xdr:colOff>19050</xdr:colOff>
      <xdr:row>17</xdr:row>
      <xdr:rowOff>104775</xdr:rowOff>
    </xdr:to>
    <xdr:sp>
      <xdr:nvSpPr>
        <xdr:cNvPr id="128229" name="Line 49"/>
        <xdr:cNvSpPr/>
      </xdr:nvSpPr>
      <xdr:spPr>
        <a:xfrm>
          <a:off x="2855595" y="3343275"/>
          <a:ext cx="115824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3</xdr:col>
      <xdr:colOff>1075690</xdr:colOff>
      <xdr:row>17</xdr:row>
      <xdr:rowOff>104775</xdr:rowOff>
    </xdr:from>
    <xdr:to>
      <xdr:col>3</xdr:col>
      <xdr:colOff>1075690</xdr:colOff>
      <xdr:row>24</xdr:row>
      <xdr:rowOff>123825</xdr:rowOff>
    </xdr:to>
    <xdr:sp>
      <xdr:nvSpPr>
        <xdr:cNvPr id="128230" name="Line 50"/>
        <xdr:cNvSpPr/>
      </xdr:nvSpPr>
      <xdr:spPr>
        <a:xfrm>
          <a:off x="3503295" y="3343275"/>
          <a:ext cx="0" cy="1352550"/>
        </a:xfrm>
        <a:prstGeom prst="line">
          <a:avLst/>
        </a:prstGeom>
        <a:ln w="9525" cap="flat" cmpd="sng">
          <a:solidFill>
            <a:srgbClr val="000000"/>
          </a:solidFill>
          <a:prstDash val="solid"/>
          <a:round/>
          <a:headEnd type="none" w="med" len="med"/>
          <a:tailEnd type="none" w="med" len="med"/>
        </a:ln>
      </xdr:spPr>
    </xdr:sp>
    <xdr:clientData/>
  </xdr:twoCellAnchor>
  <xdr:twoCellAnchor>
    <xdr:from>
      <xdr:col>3</xdr:col>
      <xdr:colOff>1075690</xdr:colOff>
      <xdr:row>24</xdr:row>
      <xdr:rowOff>123825</xdr:rowOff>
    </xdr:from>
    <xdr:to>
      <xdr:col>4</xdr:col>
      <xdr:colOff>19050</xdr:colOff>
      <xdr:row>24</xdr:row>
      <xdr:rowOff>123825</xdr:rowOff>
    </xdr:to>
    <xdr:sp>
      <xdr:nvSpPr>
        <xdr:cNvPr id="128231" name="Line 51"/>
        <xdr:cNvSpPr/>
      </xdr:nvSpPr>
      <xdr:spPr>
        <a:xfrm>
          <a:off x="3503295" y="4695825"/>
          <a:ext cx="51054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3</xdr:col>
      <xdr:colOff>1085215</xdr:colOff>
      <xdr:row>18</xdr:row>
      <xdr:rowOff>104775</xdr:rowOff>
    </xdr:from>
    <xdr:to>
      <xdr:col>4</xdr:col>
      <xdr:colOff>19050</xdr:colOff>
      <xdr:row>18</xdr:row>
      <xdr:rowOff>104775</xdr:rowOff>
    </xdr:to>
    <xdr:sp>
      <xdr:nvSpPr>
        <xdr:cNvPr id="128232" name="Line 52"/>
        <xdr:cNvSpPr/>
      </xdr:nvSpPr>
      <xdr:spPr>
        <a:xfrm>
          <a:off x="3512820" y="3533775"/>
          <a:ext cx="501015"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3</xdr:col>
      <xdr:colOff>1075690</xdr:colOff>
      <xdr:row>19</xdr:row>
      <xdr:rowOff>85725</xdr:rowOff>
    </xdr:from>
    <xdr:to>
      <xdr:col>4</xdr:col>
      <xdr:colOff>27940</xdr:colOff>
      <xdr:row>19</xdr:row>
      <xdr:rowOff>85725</xdr:rowOff>
    </xdr:to>
    <xdr:sp>
      <xdr:nvSpPr>
        <xdr:cNvPr id="128233" name="Line 53"/>
        <xdr:cNvSpPr/>
      </xdr:nvSpPr>
      <xdr:spPr>
        <a:xfrm>
          <a:off x="3503295" y="3705225"/>
          <a:ext cx="51943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3</xdr:col>
      <xdr:colOff>1085215</xdr:colOff>
      <xdr:row>20</xdr:row>
      <xdr:rowOff>104775</xdr:rowOff>
    </xdr:from>
    <xdr:to>
      <xdr:col>4</xdr:col>
      <xdr:colOff>8890</xdr:colOff>
      <xdr:row>20</xdr:row>
      <xdr:rowOff>104775</xdr:rowOff>
    </xdr:to>
    <xdr:sp>
      <xdr:nvSpPr>
        <xdr:cNvPr id="128234" name="Line 54"/>
        <xdr:cNvSpPr/>
      </xdr:nvSpPr>
      <xdr:spPr>
        <a:xfrm>
          <a:off x="3512820" y="3914775"/>
          <a:ext cx="490855"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3</xdr:col>
      <xdr:colOff>1075690</xdr:colOff>
      <xdr:row>21</xdr:row>
      <xdr:rowOff>95250</xdr:rowOff>
    </xdr:from>
    <xdr:to>
      <xdr:col>4</xdr:col>
      <xdr:colOff>19050</xdr:colOff>
      <xdr:row>21</xdr:row>
      <xdr:rowOff>95250</xdr:rowOff>
    </xdr:to>
    <xdr:sp>
      <xdr:nvSpPr>
        <xdr:cNvPr id="128235" name="Line 55"/>
        <xdr:cNvSpPr/>
      </xdr:nvSpPr>
      <xdr:spPr>
        <a:xfrm>
          <a:off x="3503295" y="4095750"/>
          <a:ext cx="51054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3</xdr:col>
      <xdr:colOff>1075690</xdr:colOff>
      <xdr:row>22</xdr:row>
      <xdr:rowOff>104775</xdr:rowOff>
    </xdr:from>
    <xdr:to>
      <xdr:col>4</xdr:col>
      <xdr:colOff>8890</xdr:colOff>
      <xdr:row>22</xdr:row>
      <xdr:rowOff>104775</xdr:rowOff>
    </xdr:to>
    <xdr:sp>
      <xdr:nvSpPr>
        <xdr:cNvPr id="128236" name="Line 56"/>
        <xdr:cNvSpPr/>
      </xdr:nvSpPr>
      <xdr:spPr>
        <a:xfrm>
          <a:off x="3503295" y="4295775"/>
          <a:ext cx="50038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3</xdr:col>
      <xdr:colOff>1075690</xdr:colOff>
      <xdr:row>23</xdr:row>
      <xdr:rowOff>95250</xdr:rowOff>
    </xdr:from>
    <xdr:to>
      <xdr:col>4</xdr:col>
      <xdr:colOff>38735</xdr:colOff>
      <xdr:row>23</xdr:row>
      <xdr:rowOff>95250</xdr:rowOff>
    </xdr:to>
    <xdr:sp>
      <xdr:nvSpPr>
        <xdr:cNvPr id="128237" name="Line 57"/>
        <xdr:cNvSpPr/>
      </xdr:nvSpPr>
      <xdr:spPr>
        <a:xfrm>
          <a:off x="3503295" y="4476750"/>
          <a:ext cx="530225"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3</xdr:col>
      <xdr:colOff>1181735</xdr:colOff>
      <xdr:row>27</xdr:row>
      <xdr:rowOff>104775</xdr:rowOff>
    </xdr:from>
    <xdr:to>
      <xdr:col>4</xdr:col>
      <xdr:colOff>19050</xdr:colOff>
      <xdr:row>27</xdr:row>
      <xdr:rowOff>104775</xdr:rowOff>
    </xdr:to>
    <xdr:sp>
      <xdr:nvSpPr>
        <xdr:cNvPr id="128238" name="Line 58"/>
        <xdr:cNvSpPr/>
      </xdr:nvSpPr>
      <xdr:spPr>
        <a:xfrm>
          <a:off x="3609340" y="5248275"/>
          <a:ext cx="404495"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3</xdr:col>
      <xdr:colOff>1209675</xdr:colOff>
      <xdr:row>27</xdr:row>
      <xdr:rowOff>114300</xdr:rowOff>
    </xdr:from>
    <xdr:to>
      <xdr:col>3</xdr:col>
      <xdr:colOff>1218565</xdr:colOff>
      <xdr:row>29</xdr:row>
      <xdr:rowOff>123825</xdr:rowOff>
    </xdr:to>
    <xdr:sp>
      <xdr:nvSpPr>
        <xdr:cNvPr id="128239" name="Freeform 59"/>
        <xdr:cNvSpPr/>
      </xdr:nvSpPr>
      <xdr:spPr>
        <a:xfrm>
          <a:off x="3637280" y="5257800"/>
          <a:ext cx="8890" cy="390525"/>
        </a:xfrm>
        <a:custGeom>
          <a:avLst/>
          <a:gdLst/>
          <a:ahLst/>
          <a:cxnLst>
            <a:cxn ang="0">
              <a:pos x="0" y="0"/>
            </a:cxn>
            <a:cxn ang="0">
              <a:pos x="90725619" y="2147483647"/>
            </a:cxn>
          </a:cxnLst>
          <a:rect l="0" t="0" r="0" b="0"/>
          <a:pathLst>
            <a:path w="1" h="41">
              <a:moveTo>
                <a:pt x="0" y="0"/>
              </a:moveTo>
              <a:lnTo>
                <a:pt x="1" y="41"/>
              </a:lnTo>
            </a:path>
          </a:pathLst>
        </a:custGeom>
        <a:noFill/>
        <a:ln w="9525" cap="flat" cmpd="sng">
          <a:solidFill>
            <a:srgbClr val="000000"/>
          </a:solidFill>
          <a:prstDash val="solid"/>
          <a:round/>
          <a:headEnd type="none" w="med" len="med"/>
          <a:tailEnd type="none" w="med" len="med"/>
        </a:ln>
      </xdr:spPr>
    </xdr:sp>
    <xdr:clientData/>
  </xdr:twoCellAnchor>
  <xdr:twoCellAnchor>
    <xdr:from>
      <xdr:col>3</xdr:col>
      <xdr:colOff>1209675</xdr:colOff>
      <xdr:row>29</xdr:row>
      <xdr:rowOff>133350</xdr:rowOff>
    </xdr:from>
    <xdr:to>
      <xdr:col>4</xdr:col>
      <xdr:colOff>38735</xdr:colOff>
      <xdr:row>29</xdr:row>
      <xdr:rowOff>133350</xdr:rowOff>
    </xdr:to>
    <xdr:sp>
      <xdr:nvSpPr>
        <xdr:cNvPr id="128240" name="Line 60"/>
        <xdr:cNvSpPr/>
      </xdr:nvSpPr>
      <xdr:spPr>
        <a:xfrm>
          <a:off x="3637280" y="5657850"/>
          <a:ext cx="39624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3</xdr:col>
      <xdr:colOff>1209675</xdr:colOff>
      <xdr:row>28</xdr:row>
      <xdr:rowOff>104775</xdr:rowOff>
    </xdr:from>
    <xdr:to>
      <xdr:col>4</xdr:col>
      <xdr:colOff>8890</xdr:colOff>
      <xdr:row>28</xdr:row>
      <xdr:rowOff>104775</xdr:rowOff>
    </xdr:to>
    <xdr:sp>
      <xdr:nvSpPr>
        <xdr:cNvPr id="128241" name="Line 61"/>
        <xdr:cNvSpPr/>
      </xdr:nvSpPr>
      <xdr:spPr>
        <a:xfrm>
          <a:off x="3637280" y="5438775"/>
          <a:ext cx="366395"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3</xdr:col>
      <xdr:colOff>923925</xdr:colOff>
      <xdr:row>33</xdr:row>
      <xdr:rowOff>85725</xdr:rowOff>
    </xdr:from>
    <xdr:to>
      <xdr:col>4</xdr:col>
      <xdr:colOff>19050</xdr:colOff>
      <xdr:row>33</xdr:row>
      <xdr:rowOff>85725</xdr:rowOff>
    </xdr:to>
    <xdr:sp>
      <xdr:nvSpPr>
        <xdr:cNvPr id="128242" name="Line 62"/>
        <xdr:cNvSpPr/>
      </xdr:nvSpPr>
      <xdr:spPr>
        <a:xfrm>
          <a:off x="3351530" y="6372225"/>
          <a:ext cx="662305"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3</xdr:col>
      <xdr:colOff>1096010</xdr:colOff>
      <xdr:row>33</xdr:row>
      <xdr:rowOff>85725</xdr:rowOff>
    </xdr:from>
    <xdr:to>
      <xdr:col>3</xdr:col>
      <xdr:colOff>1096010</xdr:colOff>
      <xdr:row>36</xdr:row>
      <xdr:rowOff>85725</xdr:rowOff>
    </xdr:to>
    <xdr:sp>
      <xdr:nvSpPr>
        <xdr:cNvPr id="128243" name="Line 63"/>
        <xdr:cNvSpPr/>
      </xdr:nvSpPr>
      <xdr:spPr>
        <a:xfrm>
          <a:off x="3523615" y="6372225"/>
          <a:ext cx="0" cy="571500"/>
        </a:xfrm>
        <a:prstGeom prst="line">
          <a:avLst/>
        </a:prstGeom>
        <a:ln w="9525" cap="flat" cmpd="sng">
          <a:solidFill>
            <a:srgbClr val="000000"/>
          </a:solidFill>
          <a:prstDash val="solid"/>
          <a:round/>
          <a:headEnd type="none" w="med" len="med"/>
          <a:tailEnd type="none" w="med" len="med"/>
        </a:ln>
      </xdr:spPr>
    </xdr:sp>
    <xdr:clientData/>
  </xdr:twoCellAnchor>
  <xdr:twoCellAnchor>
    <xdr:from>
      <xdr:col>3</xdr:col>
      <xdr:colOff>1104900</xdr:colOff>
      <xdr:row>36</xdr:row>
      <xdr:rowOff>76200</xdr:rowOff>
    </xdr:from>
    <xdr:to>
      <xdr:col>4</xdr:col>
      <xdr:colOff>27940</xdr:colOff>
      <xdr:row>36</xdr:row>
      <xdr:rowOff>76200</xdr:rowOff>
    </xdr:to>
    <xdr:sp>
      <xdr:nvSpPr>
        <xdr:cNvPr id="128244" name="Line 64"/>
        <xdr:cNvSpPr/>
      </xdr:nvSpPr>
      <xdr:spPr>
        <a:xfrm>
          <a:off x="3532505" y="6934200"/>
          <a:ext cx="49022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3</xdr:col>
      <xdr:colOff>1096010</xdr:colOff>
      <xdr:row>34</xdr:row>
      <xdr:rowOff>104775</xdr:rowOff>
    </xdr:from>
    <xdr:to>
      <xdr:col>4</xdr:col>
      <xdr:colOff>27940</xdr:colOff>
      <xdr:row>34</xdr:row>
      <xdr:rowOff>104775</xdr:rowOff>
    </xdr:to>
    <xdr:sp>
      <xdr:nvSpPr>
        <xdr:cNvPr id="128245" name="Line 65"/>
        <xdr:cNvSpPr/>
      </xdr:nvSpPr>
      <xdr:spPr>
        <a:xfrm>
          <a:off x="3523615" y="6581775"/>
          <a:ext cx="49911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3</xdr:col>
      <xdr:colOff>1096010</xdr:colOff>
      <xdr:row>35</xdr:row>
      <xdr:rowOff>85725</xdr:rowOff>
    </xdr:from>
    <xdr:to>
      <xdr:col>4</xdr:col>
      <xdr:colOff>8890</xdr:colOff>
      <xdr:row>35</xdr:row>
      <xdr:rowOff>85725</xdr:rowOff>
    </xdr:to>
    <xdr:sp>
      <xdr:nvSpPr>
        <xdr:cNvPr id="128246" name="Line 66"/>
        <xdr:cNvSpPr/>
      </xdr:nvSpPr>
      <xdr:spPr>
        <a:xfrm>
          <a:off x="3523615" y="6753225"/>
          <a:ext cx="48006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3</xdr:col>
      <xdr:colOff>676910</xdr:colOff>
      <xdr:row>37</xdr:row>
      <xdr:rowOff>104775</xdr:rowOff>
    </xdr:from>
    <xdr:to>
      <xdr:col>4</xdr:col>
      <xdr:colOff>27940</xdr:colOff>
      <xdr:row>37</xdr:row>
      <xdr:rowOff>104775</xdr:rowOff>
    </xdr:to>
    <xdr:sp>
      <xdr:nvSpPr>
        <xdr:cNvPr id="128247" name="Line 67"/>
        <xdr:cNvSpPr/>
      </xdr:nvSpPr>
      <xdr:spPr>
        <a:xfrm>
          <a:off x="3104515" y="7153275"/>
          <a:ext cx="91821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3</xdr:col>
      <xdr:colOff>1104900</xdr:colOff>
      <xdr:row>37</xdr:row>
      <xdr:rowOff>114300</xdr:rowOff>
    </xdr:from>
    <xdr:to>
      <xdr:col>3</xdr:col>
      <xdr:colOff>1114425</xdr:colOff>
      <xdr:row>43</xdr:row>
      <xdr:rowOff>123825</xdr:rowOff>
    </xdr:to>
    <xdr:sp>
      <xdr:nvSpPr>
        <xdr:cNvPr id="128248" name="Line 68"/>
        <xdr:cNvSpPr/>
      </xdr:nvSpPr>
      <xdr:spPr>
        <a:xfrm>
          <a:off x="3532505" y="7162800"/>
          <a:ext cx="9525" cy="1152525"/>
        </a:xfrm>
        <a:prstGeom prst="line">
          <a:avLst/>
        </a:prstGeom>
        <a:ln w="9525" cap="flat" cmpd="sng">
          <a:solidFill>
            <a:srgbClr val="000000"/>
          </a:solidFill>
          <a:prstDash val="solid"/>
          <a:round/>
          <a:headEnd type="none" w="med" len="med"/>
          <a:tailEnd type="none" w="med" len="med"/>
        </a:ln>
      </xdr:spPr>
    </xdr:sp>
    <xdr:clientData/>
  </xdr:twoCellAnchor>
  <xdr:twoCellAnchor>
    <xdr:from>
      <xdr:col>3</xdr:col>
      <xdr:colOff>1114425</xdr:colOff>
      <xdr:row>43</xdr:row>
      <xdr:rowOff>114300</xdr:rowOff>
    </xdr:from>
    <xdr:to>
      <xdr:col>4</xdr:col>
      <xdr:colOff>19050</xdr:colOff>
      <xdr:row>43</xdr:row>
      <xdr:rowOff>114300</xdr:rowOff>
    </xdr:to>
    <xdr:sp>
      <xdr:nvSpPr>
        <xdr:cNvPr id="128249" name="Line 69"/>
        <xdr:cNvSpPr/>
      </xdr:nvSpPr>
      <xdr:spPr>
        <a:xfrm>
          <a:off x="3542030" y="8305800"/>
          <a:ext cx="471805"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3</xdr:col>
      <xdr:colOff>1104900</xdr:colOff>
      <xdr:row>38</xdr:row>
      <xdr:rowOff>114300</xdr:rowOff>
    </xdr:from>
    <xdr:to>
      <xdr:col>4</xdr:col>
      <xdr:colOff>38735</xdr:colOff>
      <xdr:row>38</xdr:row>
      <xdr:rowOff>114300</xdr:rowOff>
    </xdr:to>
    <xdr:sp>
      <xdr:nvSpPr>
        <xdr:cNvPr id="128250" name="Line 70"/>
        <xdr:cNvSpPr/>
      </xdr:nvSpPr>
      <xdr:spPr>
        <a:xfrm>
          <a:off x="3532505" y="7353300"/>
          <a:ext cx="501015"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3</xdr:col>
      <xdr:colOff>1114425</xdr:colOff>
      <xdr:row>39</xdr:row>
      <xdr:rowOff>95250</xdr:rowOff>
    </xdr:from>
    <xdr:to>
      <xdr:col>4</xdr:col>
      <xdr:colOff>8890</xdr:colOff>
      <xdr:row>39</xdr:row>
      <xdr:rowOff>95250</xdr:rowOff>
    </xdr:to>
    <xdr:sp>
      <xdr:nvSpPr>
        <xdr:cNvPr id="128251" name="Line 71"/>
        <xdr:cNvSpPr/>
      </xdr:nvSpPr>
      <xdr:spPr>
        <a:xfrm>
          <a:off x="3542030" y="7524750"/>
          <a:ext cx="461645"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3</xdr:col>
      <xdr:colOff>1114425</xdr:colOff>
      <xdr:row>40</xdr:row>
      <xdr:rowOff>85725</xdr:rowOff>
    </xdr:from>
    <xdr:to>
      <xdr:col>4</xdr:col>
      <xdr:colOff>38735</xdr:colOff>
      <xdr:row>40</xdr:row>
      <xdr:rowOff>85725</xdr:rowOff>
    </xdr:to>
    <xdr:sp>
      <xdr:nvSpPr>
        <xdr:cNvPr id="128252" name="Line 73"/>
        <xdr:cNvSpPr/>
      </xdr:nvSpPr>
      <xdr:spPr>
        <a:xfrm>
          <a:off x="3542030" y="7705725"/>
          <a:ext cx="49149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3</xdr:col>
      <xdr:colOff>1104900</xdr:colOff>
      <xdr:row>41</xdr:row>
      <xdr:rowOff>85725</xdr:rowOff>
    </xdr:from>
    <xdr:to>
      <xdr:col>4</xdr:col>
      <xdr:colOff>0</xdr:colOff>
      <xdr:row>41</xdr:row>
      <xdr:rowOff>85725</xdr:rowOff>
    </xdr:to>
    <xdr:sp>
      <xdr:nvSpPr>
        <xdr:cNvPr id="128253" name="Line 74"/>
        <xdr:cNvSpPr/>
      </xdr:nvSpPr>
      <xdr:spPr>
        <a:xfrm>
          <a:off x="3532505" y="7896225"/>
          <a:ext cx="46228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3</xdr:col>
      <xdr:colOff>1114425</xdr:colOff>
      <xdr:row>42</xdr:row>
      <xdr:rowOff>95250</xdr:rowOff>
    </xdr:from>
    <xdr:to>
      <xdr:col>4</xdr:col>
      <xdr:colOff>8890</xdr:colOff>
      <xdr:row>42</xdr:row>
      <xdr:rowOff>95250</xdr:rowOff>
    </xdr:to>
    <xdr:sp>
      <xdr:nvSpPr>
        <xdr:cNvPr id="128254" name="Line 75"/>
        <xdr:cNvSpPr/>
      </xdr:nvSpPr>
      <xdr:spPr>
        <a:xfrm>
          <a:off x="3542030" y="8096250"/>
          <a:ext cx="461645"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3</xdr:col>
      <xdr:colOff>666115</xdr:colOff>
      <xdr:row>44</xdr:row>
      <xdr:rowOff>85725</xdr:rowOff>
    </xdr:from>
    <xdr:to>
      <xdr:col>4</xdr:col>
      <xdr:colOff>8890</xdr:colOff>
      <xdr:row>44</xdr:row>
      <xdr:rowOff>85725</xdr:rowOff>
    </xdr:to>
    <xdr:sp>
      <xdr:nvSpPr>
        <xdr:cNvPr id="128255" name="Line 76"/>
        <xdr:cNvSpPr/>
      </xdr:nvSpPr>
      <xdr:spPr>
        <a:xfrm>
          <a:off x="3093720" y="8467725"/>
          <a:ext cx="909955"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3</xdr:col>
      <xdr:colOff>1114425</xdr:colOff>
      <xdr:row>44</xdr:row>
      <xdr:rowOff>95250</xdr:rowOff>
    </xdr:from>
    <xdr:to>
      <xdr:col>3</xdr:col>
      <xdr:colOff>1114425</xdr:colOff>
      <xdr:row>45</xdr:row>
      <xdr:rowOff>104775</xdr:rowOff>
    </xdr:to>
    <xdr:sp>
      <xdr:nvSpPr>
        <xdr:cNvPr id="128256" name="Line 77"/>
        <xdr:cNvSpPr/>
      </xdr:nvSpPr>
      <xdr:spPr>
        <a:xfrm>
          <a:off x="3542030" y="8477250"/>
          <a:ext cx="0" cy="200025"/>
        </a:xfrm>
        <a:prstGeom prst="line">
          <a:avLst/>
        </a:prstGeom>
        <a:ln w="9525" cap="flat" cmpd="sng">
          <a:solidFill>
            <a:srgbClr val="000000"/>
          </a:solidFill>
          <a:prstDash val="solid"/>
          <a:round/>
          <a:headEnd type="none" w="med" len="med"/>
          <a:tailEnd type="none" w="med" len="med"/>
        </a:ln>
      </xdr:spPr>
    </xdr:sp>
    <xdr:clientData/>
  </xdr:twoCellAnchor>
  <xdr:twoCellAnchor>
    <xdr:from>
      <xdr:col>3</xdr:col>
      <xdr:colOff>1114425</xdr:colOff>
      <xdr:row>45</xdr:row>
      <xdr:rowOff>104775</xdr:rowOff>
    </xdr:from>
    <xdr:to>
      <xdr:col>4</xdr:col>
      <xdr:colOff>19050</xdr:colOff>
      <xdr:row>45</xdr:row>
      <xdr:rowOff>104775</xdr:rowOff>
    </xdr:to>
    <xdr:sp>
      <xdr:nvSpPr>
        <xdr:cNvPr id="128257" name="Line 78"/>
        <xdr:cNvSpPr/>
      </xdr:nvSpPr>
      <xdr:spPr>
        <a:xfrm>
          <a:off x="3542030" y="8677275"/>
          <a:ext cx="471805"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3</xdr:col>
      <xdr:colOff>724535</xdr:colOff>
      <xdr:row>50</xdr:row>
      <xdr:rowOff>95250</xdr:rowOff>
    </xdr:from>
    <xdr:to>
      <xdr:col>4</xdr:col>
      <xdr:colOff>19050</xdr:colOff>
      <xdr:row>50</xdr:row>
      <xdr:rowOff>95250</xdr:rowOff>
    </xdr:to>
    <xdr:sp>
      <xdr:nvSpPr>
        <xdr:cNvPr id="128258" name="Line 79"/>
        <xdr:cNvSpPr/>
      </xdr:nvSpPr>
      <xdr:spPr>
        <a:xfrm>
          <a:off x="3152140" y="9620250"/>
          <a:ext cx="861695"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3</xdr:col>
      <xdr:colOff>1085215</xdr:colOff>
      <xdr:row>50</xdr:row>
      <xdr:rowOff>104775</xdr:rowOff>
    </xdr:from>
    <xdr:to>
      <xdr:col>3</xdr:col>
      <xdr:colOff>1085215</xdr:colOff>
      <xdr:row>52</xdr:row>
      <xdr:rowOff>114300</xdr:rowOff>
    </xdr:to>
    <xdr:sp>
      <xdr:nvSpPr>
        <xdr:cNvPr id="128259" name="Line 80"/>
        <xdr:cNvSpPr/>
      </xdr:nvSpPr>
      <xdr:spPr>
        <a:xfrm>
          <a:off x="3512820" y="9629775"/>
          <a:ext cx="0" cy="390525"/>
        </a:xfrm>
        <a:prstGeom prst="line">
          <a:avLst/>
        </a:prstGeom>
        <a:ln w="9525" cap="flat" cmpd="sng">
          <a:solidFill>
            <a:srgbClr val="000000"/>
          </a:solidFill>
          <a:prstDash val="solid"/>
          <a:round/>
          <a:headEnd type="none" w="med" len="med"/>
          <a:tailEnd type="none" w="med" len="med"/>
        </a:ln>
      </xdr:spPr>
    </xdr:sp>
    <xdr:clientData/>
  </xdr:twoCellAnchor>
  <xdr:twoCellAnchor>
    <xdr:from>
      <xdr:col>3</xdr:col>
      <xdr:colOff>1096010</xdr:colOff>
      <xdr:row>51</xdr:row>
      <xdr:rowOff>95250</xdr:rowOff>
    </xdr:from>
    <xdr:to>
      <xdr:col>4</xdr:col>
      <xdr:colOff>27940</xdr:colOff>
      <xdr:row>51</xdr:row>
      <xdr:rowOff>95250</xdr:rowOff>
    </xdr:to>
    <xdr:sp>
      <xdr:nvSpPr>
        <xdr:cNvPr id="128260" name="Line 81"/>
        <xdr:cNvSpPr/>
      </xdr:nvSpPr>
      <xdr:spPr>
        <a:xfrm>
          <a:off x="3523615" y="9810750"/>
          <a:ext cx="49911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3</xdr:col>
      <xdr:colOff>1085215</xdr:colOff>
      <xdr:row>52</xdr:row>
      <xdr:rowOff>104775</xdr:rowOff>
    </xdr:from>
    <xdr:to>
      <xdr:col>4</xdr:col>
      <xdr:colOff>19050</xdr:colOff>
      <xdr:row>52</xdr:row>
      <xdr:rowOff>104775</xdr:rowOff>
    </xdr:to>
    <xdr:sp>
      <xdr:nvSpPr>
        <xdr:cNvPr id="128261" name="Line 83"/>
        <xdr:cNvSpPr/>
      </xdr:nvSpPr>
      <xdr:spPr>
        <a:xfrm>
          <a:off x="3512820" y="10010775"/>
          <a:ext cx="501015"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6</xdr:col>
      <xdr:colOff>609600</xdr:colOff>
      <xdr:row>5</xdr:row>
      <xdr:rowOff>95250</xdr:rowOff>
    </xdr:from>
    <xdr:to>
      <xdr:col>8</xdr:col>
      <xdr:colOff>19685</xdr:colOff>
      <xdr:row>5</xdr:row>
      <xdr:rowOff>95250</xdr:rowOff>
    </xdr:to>
    <xdr:sp>
      <xdr:nvSpPr>
        <xdr:cNvPr id="128262" name="Line 84"/>
        <xdr:cNvSpPr/>
      </xdr:nvSpPr>
      <xdr:spPr>
        <a:xfrm>
          <a:off x="6758940" y="1047750"/>
          <a:ext cx="601345"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7</xdr:col>
      <xdr:colOff>19050</xdr:colOff>
      <xdr:row>5</xdr:row>
      <xdr:rowOff>104775</xdr:rowOff>
    </xdr:from>
    <xdr:to>
      <xdr:col>7</xdr:col>
      <xdr:colOff>19050</xdr:colOff>
      <xdr:row>16</xdr:row>
      <xdr:rowOff>85725</xdr:rowOff>
    </xdr:to>
    <xdr:sp>
      <xdr:nvSpPr>
        <xdr:cNvPr id="128263" name="Line 85"/>
        <xdr:cNvSpPr/>
      </xdr:nvSpPr>
      <xdr:spPr>
        <a:xfrm>
          <a:off x="6897370" y="1057275"/>
          <a:ext cx="0" cy="2076450"/>
        </a:xfrm>
        <a:prstGeom prst="line">
          <a:avLst/>
        </a:prstGeom>
        <a:ln w="9525" cap="flat" cmpd="sng">
          <a:solidFill>
            <a:srgbClr val="000000"/>
          </a:solidFill>
          <a:prstDash val="solid"/>
          <a:round/>
          <a:headEnd type="none" w="med" len="med"/>
          <a:tailEnd type="none" w="med" len="med"/>
        </a:ln>
      </xdr:spPr>
    </xdr:sp>
    <xdr:clientData/>
  </xdr:twoCellAnchor>
  <xdr:twoCellAnchor>
    <xdr:from>
      <xdr:col>7</xdr:col>
      <xdr:colOff>28575</xdr:colOff>
      <xdr:row>16</xdr:row>
      <xdr:rowOff>85725</xdr:rowOff>
    </xdr:from>
    <xdr:to>
      <xdr:col>8</xdr:col>
      <xdr:colOff>8890</xdr:colOff>
      <xdr:row>16</xdr:row>
      <xdr:rowOff>85725</xdr:rowOff>
    </xdr:to>
    <xdr:sp>
      <xdr:nvSpPr>
        <xdr:cNvPr id="128264" name="Line 86"/>
        <xdr:cNvSpPr/>
      </xdr:nvSpPr>
      <xdr:spPr>
        <a:xfrm>
          <a:off x="6906895" y="3133725"/>
          <a:ext cx="442595"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7</xdr:col>
      <xdr:colOff>19050</xdr:colOff>
      <xdr:row>6</xdr:row>
      <xdr:rowOff>104775</xdr:rowOff>
    </xdr:from>
    <xdr:to>
      <xdr:col>8</xdr:col>
      <xdr:colOff>19685</xdr:colOff>
      <xdr:row>6</xdr:row>
      <xdr:rowOff>104775</xdr:rowOff>
    </xdr:to>
    <xdr:sp>
      <xdr:nvSpPr>
        <xdr:cNvPr id="128265" name="Line 87"/>
        <xdr:cNvSpPr/>
      </xdr:nvSpPr>
      <xdr:spPr>
        <a:xfrm>
          <a:off x="6897370" y="1247775"/>
          <a:ext cx="462915"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7</xdr:col>
      <xdr:colOff>28575</xdr:colOff>
      <xdr:row>7</xdr:row>
      <xdr:rowOff>95250</xdr:rowOff>
    </xdr:from>
    <xdr:to>
      <xdr:col>8</xdr:col>
      <xdr:colOff>19685</xdr:colOff>
      <xdr:row>7</xdr:row>
      <xdr:rowOff>95250</xdr:rowOff>
    </xdr:to>
    <xdr:sp>
      <xdr:nvSpPr>
        <xdr:cNvPr id="128266" name="Line 89"/>
        <xdr:cNvSpPr/>
      </xdr:nvSpPr>
      <xdr:spPr>
        <a:xfrm>
          <a:off x="6906895" y="1428750"/>
          <a:ext cx="45339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7</xdr:col>
      <xdr:colOff>28575</xdr:colOff>
      <xdr:row>8</xdr:row>
      <xdr:rowOff>95250</xdr:rowOff>
    </xdr:from>
    <xdr:to>
      <xdr:col>8</xdr:col>
      <xdr:colOff>0</xdr:colOff>
      <xdr:row>8</xdr:row>
      <xdr:rowOff>95250</xdr:rowOff>
    </xdr:to>
    <xdr:sp>
      <xdr:nvSpPr>
        <xdr:cNvPr id="128267" name="Line 90"/>
        <xdr:cNvSpPr/>
      </xdr:nvSpPr>
      <xdr:spPr>
        <a:xfrm>
          <a:off x="6906895" y="1619250"/>
          <a:ext cx="433705"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7</xdr:col>
      <xdr:colOff>28575</xdr:colOff>
      <xdr:row>9</xdr:row>
      <xdr:rowOff>114300</xdr:rowOff>
    </xdr:from>
    <xdr:to>
      <xdr:col>8</xdr:col>
      <xdr:colOff>8890</xdr:colOff>
      <xdr:row>9</xdr:row>
      <xdr:rowOff>114300</xdr:rowOff>
    </xdr:to>
    <xdr:sp>
      <xdr:nvSpPr>
        <xdr:cNvPr id="128268" name="Line 91"/>
        <xdr:cNvSpPr/>
      </xdr:nvSpPr>
      <xdr:spPr>
        <a:xfrm>
          <a:off x="6906895" y="1828800"/>
          <a:ext cx="442595"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7</xdr:col>
      <xdr:colOff>19050</xdr:colOff>
      <xdr:row>10</xdr:row>
      <xdr:rowOff>85725</xdr:rowOff>
    </xdr:from>
    <xdr:to>
      <xdr:col>8</xdr:col>
      <xdr:colOff>19685</xdr:colOff>
      <xdr:row>10</xdr:row>
      <xdr:rowOff>85725</xdr:rowOff>
    </xdr:to>
    <xdr:sp>
      <xdr:nvSpPr>
        <xdr:cNvPr id="128269" name="Line 92"/>
        <xdr:cNvSpPr/>
      </xdr:nvSpPr>
      <xdr:spPr>
        <a:xfrm>
          <a:off x="6897370" y="1990725"/>
          <a:ext cx="462915"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7</xdr:col>
      <xdr:colOff>19050</xdr:colOff>
      <xdr:row>11</xdr:row>
      <xdr:rowOff>85725</xdr:rowOff>
    </xdr:from>
    <xdr:to>
      <xdr:col>8</xdr:col>
      <xdr:colOff>38100</xdr:colOff>
      <xdr:row>11</xdr:row>
      <xdr:rowOff>85725</xdr:rowOff>
    </xdr:to>
    <xdr:sp>
      <xdr:nvSpPr>
        <xdr:cNvPr id="128270" name="Line 93"/>
        <xdr:cNvSpPr/>
      </xdr:nvSpPr>
      <xdr:spPr>
        <a:xfrm>
          <a:off x="6897370" y="2181225"/>
          <a:ext cx="48133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7</xdr:col>
      <xdr:colOff>19050</xdr:colOff>
      <xdr:row>12</xdr:row>
      <xdr:rowOff>114300</xdr:rowOff>
    </xdr:from>
    <xdr:to>
      <xdr:col>8</xdr:col>
      <xdr:colOff>28575</xdr:colOff>
      <xdr:row>12</xdr:row>
      <xdr:rowOff>114300</xdr:rowOff>
    </xdr:to>
    <xdr:sp>
      <xdr:nvSpPr>
        <xdr:cNvPr id="128271" name="Line 94"/>
        <xdr:cNvSpPr/>
      </xdr:nvSpPr>
      <xdr:spPr>
        <a:xfrm>
          <a:off x="6897370" y="2400300"/>
          <a:ext cx="471805"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7</xdr:col>
      <xdr:colOff>28575</xdr:colOff>
      <xdr:row>13</xdr:row>
      <xdr:rowOff>114300</xdr:rowOff>
    </xdr:from>
    <xdr:to>
      <xdr:col>8</xdr:col>
      <xdr:colOff>19685</xdr:colOff>
      <xdr:row>13</xdr:row>
      <xdr:rowOff>114300</xdr:rowOff>
    </xdr:to>
    <xdr:sp>
      <xdr:nvSpPr>
        <xdr:cNvPr id="128272" name="Line 95"/>
        <xdr:cNvSpPr/>
      </xdr:nvSpPr>
      <xdr:spPr>
        <a:xfrm>
          <a:off x="6906895" y="2590800"/>
          <a:ext cx="45339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7</xdr:col>
      <xdr:colOff>19050</xdr:colOff>
      <xdr:row>14</xdr:row>
      <xdr:rowOff>104775</xdr:rowOff>
    </xdr:from>
    <xdr:to>
      <xdr:col>8</xdr:col>
      <xdr:colOff>8890</xdr:colOff>
      <xdr:row>14</xdr:row>
      <xdr:rowOff>104775</xdr:rowOff>
    </xdr:to>
    <xdr:sp>
      <xdr:nvSpPr>
        <xdr:cNvPr id="128273" name="Line 96"/>
        <xdr:cNvSpPr/>
      </xdr:nvSpPr>
      <xdr:spPr>
        <a:xfrm>
          <a:off x="6897370" y="2771775"/>
          <a:ext cx="45212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7</xdr:col>
      <xdr:colOff>19050</xdr:colOff>
      <xdr:row>15</xdr:row>
      <xdr:rowOff>95250</xdr:rowOff>
    </xdr:from>
    <xdr:to>
      <xdr:col>8</xdr:col>
      <xdr:colOff>8890</xdr:colOff>
      <xdr:row>15</xdr:row>
      <xdr:rowOff>95250</xdr:rowOff>
    </xdr:to>
    <xdr:sp>
      <xdr:nvSpPr>
        <xdr:cNvPr id="128274" name="Line 97"/>
        <xdr:cNvSpPr/>
      </xdr:nvSpPr>
      <xdr:spPr>
        <a:xfrm>
          <a:off x="6897370" y="2952750"/>
          <a:ext cx="45212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7</xdr:col>
      <xdr:colOff>19050</xdr:colOff>
      <xdr:row>19</xdr:row>
      <xdr:rowOff>85725</xdr:rowOff>
    </xdr:from>
    <xdr:to>
      <xdr:col>8</xdr:col>
      <xdr:colOff>19685</xdr:colOff>
      <xdr:row>19</xdr:row>
      <xdr:rowOff>85725</xdr:rowOff>
    </xdr:to>
    <xdr:sp>
      <xdr:nvSpPr>
        <xdr:cNvPr id="128275" name="Line 98"/>
        <xdr:cNvSpPr/>
      </xdr:nvSpPr>
      <xdr:spPr>
        <a:xfrm>
          <a:off x="6897370" y="3705225"/>
          <a:ext cx="462915"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7</xdr:col>
      <xdr:colOff>38100</xdr:colOff>
      <xdr:row>19</xdr:row>
      <xdr:rowOff>95250</xdr:rowOff>
    </xdr:from>
    <xdr:to>
      <xdr:col>7</xdr:col>
      <xdr:colOff>57150</xdr:colOff>
      <xdr:row>25</xdr:row>
      <xdr:rowOff>76200</xdr:rowOff>
    </xdr:to>
    <xdr:sp>
      <xdr:nvSpPr>
        <xdr:cNvPr id="128276" name="Freeform 99"/>
        <xdr:cNvSpPr/>
      </xdr:nvSpPr>
      <xdr:spPr>
        <a:xfrm>
          <a:off x="6916420" y="3714750"/>
          <a:ext cx="19050" cy="1123950"/>
        </a:xfrm>
        <a:custGeom>
          <a:avLst/>
          <a:gdLst/>
          <a:ahLst/>
          <a:cxnLst>
            <a:cxn ang="0">
              <a:pos x="0" y="0"/>
            </a:cxn>
            <a:cxn ang="0">
              <a:pos x="181451238" y="2147483647"/>
            </a:cxn>
          </a:cxnLst>
          <a:rect l="0" t="0" r="0" b="0"/>
          <a:pathLst>
            <a:path w="2" h="118">
              <a:moveTo>
                <a:pt x="0" y="0"/>
              </a:moveTo>
              <a:lnTo>
                <a:pt x="2" y="118"/>
              </a:lnTo>
            </a:path>
          </a:pathLst>
        </a:custGeom>
        <a:noFill/>
        <a:ln w="9525" cap="flat" cmpd="sng">
          <a:solidFill>
            <a:srgbClr val="000000"/>
          </a:solidFill>
          <a:prstDash val="solid"/>
          <a:round/>
          <a:headEnd type="none" w="med" len="med"/>
          <a:tailEnd type="none" w="med" len="med"/>
        </a:ln>
      </xdr:spPr>
    </xdr:sp>
    <xdr:clientData/>
  </xdr:twoCellAnchor>
  <xdr:twoCellAnchor>
    <xdr:from>
      <xdr:col>7</xdr:col>
      <xdr:colOff>47625</xdr:colOff>
      <xdr:row>25</xdr:row>
      <xdr:rowOff>85725</xdr:rowOff>
    </xdr:from>
    <xdr:to>
      <xdr:col>8</xdr:col>
      <xdr:colOff>8890</xdr:colOff>
      <xdr:row>25</xdr:row>
      <xdr:rowOff>85725</xdr:rowOff>
    </xdr:to>
    <xdr:sp>
      <xdr:nvSpPr>
        <xdr:cNvPr id="128277" name="Line 100"/>
        <xdr:cNvSpPr/>
      </xdr:nvSpPr>
      <xdr:spPr>
        <a:xfrm>
          <a:off x="6925945" y="4848225"/>
          <a:ext cx="423545"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7</xdr:col>
      <xdr:colOff>47625</xdr:colOff>
      <xdr:row>20</xdr:row>
      <xdr:rowOff>95250</xdr:rowOff>
    </xdr:from>
    <xdr:to>
      <xdr:col>8</xdr:col>
      <xdr:colOff>19685</xdr:colOff>
      <xdr:row>20</xdr:row>
      <xdr:rowOff>95250</xdr:rowOff>
    </xdr:to>
    <xdr:sp>
      <xdr:nvSpPr>
        <xdr:cNvPr id="128278" name="Line 101"/>
        <xdr:cNvSpPr/>
      </xdr:nvSpPr>
      <xdr:spPr>
        <a:xfrm>
          <a:off x="6925945" y="3905250"/>
          <a:ext cx="43434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7</xdr:col>
      <xdr:colOff>47625</xdr:colOff>
      <xdr:row>21</xdr:row>
      <xdr:rowOff>95250</xdr:rowOff>
    </xdr:from>
    <xdr:to>
      <xdr:col>8</xdr:col>
      <xdr:colOff>19685</xdr:colOff>
      <xdr:row>21</xdr:row>
      <xdr:rowOff>95250</xdr:rowOff>
    </xdr:to>
    <xdr:sp>
      <xdr:nvSpPr>
        <xdr:cNvPr id="128279" name="Line 102"/>
        <xdr:cNvSpPr/>
      </xdr:nvSpPr>
      <xdr:spPr>
        <a:xfrm>
          <a:off x="6925945" y="4095750"/>
          <a:ext cx="43434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7</xdr:col>
      <xdr:colOff>57150</xdr:colOff>
      <xdr:row>22</xdr:row>
      <xdr:rowOff>104775</xdr:rowOff>
    </xdr:from>
    <xdr:to>
      <xdr:col>8</xdr:col>
      <xdr:colOff>19685</xdr:colOff>
      <xdr:row>22</xdr:row>
      <xdr:rowOff>104775</xdr:rowOff>
    </xdr:to>
    <xdr:sp>
      <xdr:nvSpPr>
        <xdr:cNvPr id="128280" name="Line 103"/>
        <xdr:cNvSpPr/>
      </xdr:nvSpPr>
      <xdr:spPr>
        <a:xfrm>
          <a:off x="6935470" y="4295775"/>
          <a:ext cx="424815"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7</xdr:col>
      <xdr:colOff>47625</xdr:colOff>
      <xdr:row>23</xdr:row>
      <xdr:rowOff>95250</xdr:rowOff>
    </xdr:from>
    <xdr:to>
      <xdr:col>8</xdr:col>
      <xdr:colOff>8890</xdr:colOff>
      <xdr:row>23</xdr:row>
      <xdr:rowOff>95250</xdr:rowOff>
    </xdr:to>
    <xdr:sp>
      <xdr:nvSpPr>
        <xdr:cNvPr id="128281" name="Line 104"/>
        <xdr:cNvSpPr/>
      </xdr:nvSpPr>
      <xdr:spPr>
        <a:xfrm>
          <a:off x="6925945" y="4476750"/>
          <a:ext cx="423545"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7</xdr:col>
      <xdr:colOff>47625</xdr:colOff>
      <xdr:row>24</xdr:row>
      <xdr:rowOff>104775</xdr:rowOff>
    </xdr:from>
    <xdr:to>
      <xdr:col>8</xdr:col>
      <xdr:colOff>19685</xdr:colOff>
      <xdr:row>24</xdr:row>
      <xdr:rowOff>104775</xdr:rowOff>
    </xdr:to>
    <xdr:sp>
      <xdr:nvSpPr>
        <xdr:cNvPr id="128282" name="Line 105"/>
        <xdr:cNvSpPr/>
      </xdr:nvSpPr>
      <xdr:spPr>
        <a:xfrm>
          <a:off x="6925945" y="4676775"/>
          <a:ext cx="434340" cy="0"/>
        </a:xfrm>
        <a:prstGeom prst="line">
          <a:avLst/>
        </a:prstGeom>
        <a:ln w="9525" cap="flat" cmpd="sng">
          <a:solidFill>
            <a:srgbClr val="000000"/>
          </a:solidFill>
          <a:prstDash val="solid"/>
          <a:round/>
          <a:headEnd type="none" w="med" len="med"/>
          <a:tailEnd type="none" w="med" len="med"/>
        </a:ln>
      </xdr:spPr>
    </xdr:sp>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0</xdr:colOff>
      <xdr:row>40</xdr:row>
      <xdr:rowOff>0</xdr:rowOff>
    </xdr:from>
    <xdr:to>
      <xdr:col>3</xdr:col>
      <xdr:colOff>76200</xdr:colOff>
      <xdr:row>41</xdr:row>
      <xdr:rowOff>9525</xdr:rowOff>
    </xdr:to>
    <xdr:sp>
      <xdr:nvSpPr>
        <xdr:cNvPr id="129027" name="Text Box 1"/>
        <xdr:cNvSpPr txBox="1"/>
      </xdr:nvSpPr>
      <xdr:spPr>
        <a:xfrm>
          <a:off x="3270885" y="9144000"/>
          <a:ext cx="76200" cy="238125"/>
        </a:xfrm>
        <a:prstGeom prst="rect">
          <a:avLst/>
        </a:prstGeom>
        <a:noFill/>
        <a:ln w="9525">
          <a:noFill/>
        </a:ln>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7704;&#26124;&#36164;&#20135;&#27719;&#24635;&#32467;&#26524;&#34920;4.2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36890;&#22495;&#35780;&#20272;\&#35780;&#20272;&#19994;&#21153;\2021&#24180;&#36164;&#20135;&#35780;&#20272;&#39033;&#30446;\&#27704;&#26124;&#39033;&#30446;\&#21508;&#29256;&#35780;&#20272;&#26126;&#32454;&#34920;\2021.1.18\&#27704;&#26124;&#38050;&#38081;&#31995;&#12289;&#32463;&#36152;&#31995;&#26126;&#32454;&#34920;20210118\&#27704;&#26124;31&#25143;&#21512;&#24182;&#37325;&#25972;&#35780;&#20272;&#26126;&#32454;&#34920;0125\&#38050;&#38081;&#31995;&#20998;&#25143;&#26126;&#32454;&#34920;3&#23478;\&#35199;&#21452;&#29256;&#32435;&#25299;&#37995;&#30719;&#19994;&#26377;&#38480;&#20844;&#21496;&#35780;&#20272;&#26126;&#32454;&#34920;0125.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s>
    <sheetDataSet>
      <sheetData sheetId="0"/>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MZRPLR"/>
      <sheetName val="评估人员"/>
      <sheetName val="基本情况"/>
      <sheetName val="填表说明"/>
      <sheetName val="封面"/>
      <sheetName val="索引目录"/>
      <sheetName val="目录"/>
      <sheetName val="资产负债表"/>
      <sheetName val="审定数"/>
      <sheetName val="1-汇总表"/>
      <sheetName val="2-分类汇总"/>
      <sheetName val="3-流动汇总"/>
      <sheetName val="3-1货币汇总表"/>
      <sheetName val="3-1-1现金"/>
      <sheetName val="3-1-2银行存款"/>
      <sheetName val="3-1-3其他货币资金"/>
      <sheetName val="3-2交易性金融资产汇总"/>
      <sheetName val="3-2-1交易性-股票"/>
      <sheetName val="3-2-2交易性-债券"/>
      <sheetName val="3-2-3交易性-基金"/>
      <sheetName val="3-3应收票据"/>
      <sheetName val="3-4应收账款"/>
      <sheetName val="3-5预付账款"/>
      <sheetName val="3-6应收利息"/>
      <sheetName val="3-7应收股利"/>
      <sheetName val="3-8其他应收款"/>
      <sheetName val="3-9存货汇总"/>
      <sheetName val="3-9-1材料采购（在途物资）"/>
      <sheetName val="3-9-2备品备件"/>
      <sheetName val="3-9-3在库周转材料"/>
      <sheetName val="3-9-4委托加工物资"/>
      <sheetName val="3-9-5产成品（库存商品）"/>
      <sheetName val="3-9-6在产品（自制半成品）"/>
      <sheetName val="3-9-7发出商品"/>
      <sheetName val="3-9-8在用周转材料"/>
      <sheetName val="3-10一年到期非流动资产"/>
      <sheetName val="3-11其他流动资产"/>
      <sheetName val="4-非流动资产汇总"/>
      <sheetName val="4-1可供出售金融资产汇总"/>
      <sheetName val="4-1-1可出售-股票"/>
      <sheetName val="4-1-2可出售-债券"/>
      <sheetName val="4-1-3可出售-其他"/>
      <sheetName val="4-2持有到期投资"/>
      <sheetName val="4-3长期应收"/>
      <sheetName val="4-4股权投资"/>
      <sheetName val="4-5投资性房地产汇总"/>
      <sheetName val="4-5-1投资性房地产"/>
      <sheetName val="4-5-2投资性房地产"/>
      <sheetName val="4-5-3投资性房地产"/>
      <sheetName val="4-5-4投资性房地产"/>
      <sheetName val="汇总表-万元表"/>
      <sheetName val="汇总表"/>
      <sheetName val="4-6固定资产汇总"/>
      <sheetName val="4-6-1房屋建筑物"/>
      <sheetName val="4-6-2构筑物"/>
      <sheetName val="4-6-3管道沟槽"/>
      <sheetName val="4-6-4机器设备"/>
      <sheetName val="4-6-5车辆"/>
      <sheetName val="4-6-6电子、办公设备"/>
      <sheetName val="4-6-7土地"/>
      <sheetName val="4-7在建工程汇总"/>
      <sheetName val="4-7-1在建（土建）"/>
      <sheetName val="4-7-2在建（设备）"/>
      <sheetName val="4-8工程物资"/>
      <sheetName val="4-9固定资产清理"/>
      <sheetName val="4-10生产性生物资产"/>
      <sheetName val="4-11油气资产"/>
      <sheetName val="4-12无形资产汇总"/>
      <sheetName val="4-12-1无形-土地"/>
      <sheetName val="Sheet3"/>
      <sheetName val="4-12-2无形-矿业权"/>
      <sheetName val="4-12-3无形-其他"/>
      <sheetName val="4-13开发支出"/>
      <sheetName val="4-14商誉"/>
      <sheetName val="4-15长期待摊费用"/>
      <sheetName val="4-16递延所得税资产"/>
      <sheetName val="4-17其他非流动资产"/>
      <sheetName val="5流动负债汇总"/>
      <sheetName val="5-1短期借款"/>
      <sheetName val="5-2交易性金融负债"/>
      <sheetName val="5-3应付票据"/>
      <sheetName val="5-4应付账款"/>
      <sheetName val="5-5预收账款"/>
      <sheetName val="5-6职工薪酬"/>
      <sheetName val="5-7应交税费"/>
      <sheetName val="5-8应付利息"/>
      <sheetName val="5-9应付股利（利润）"/>
      <sheetName val="5-10其他应付款"/>
      <sheetName val="5-11一年到期非流动负债"/>
      <sheetName val="5-12其他流动负债"/>
      <sheetName val="6-非流动负债汇总 "/>
      <sheetName val="6-1长期借款"/>
      <sheetName val="6-2应付债券"/>
      <sheetName val="6-3长期应付款"/>
      <sheetName val="6-4专项应付款"/>
      <sheetName val="Sheet1"/>
      <sheetName val="6-5预计负债"/>
      <sheetName val="6-6递延所得税负债"/>
      <sheetName val="6-7其他非流动负债"/>
      <sheetName val="00000000"/>
    </sheetNames>
    <sheetDataSet>
      <sheetData sheetId="0" refreshError="1"/>
      <sheetData sheetId="1"/>
      <sheetData sheetId="2" refreshError="1"/>
      <sheetData sheetId="3" refreshError="1"/>
      <sheetData sheetId="4">
        <row r="17">
          <cell r="D17" t="str">
            <v>被评估单位（或产权持有单位）填表人：</v>
          </cell>
        </row>
        <row r="19">
          <cell r="D19" t="str">
            <v>填表日期：</v>
          </cell>
          <cell r="E19">
            <v>2020</v>
          </cell>
          <cell r="F19" t="str">
            <v>年</v>
          </cell>
          <cell r="G19">
            <v>5</v>
          </cell>
          <cell r="H19" t="str">
            <v>月</v>
          </cell>
          <cell r="I19">
            <v>20</v>
          </cell>
          <cell r="J19" t="str">
            <v>日</v>
          </cell>
        </row>
      </sheetData>
      <sheetData sheetId="5" refreshError="1"/>
      <sheetData sheetId="6" refreshError="1"/>
      <sheetData sheetId="7" refreshError="1"/>
      <sheetData sheetId="8" refreshError="1"/>
      <sheetData sheetId="9">
        <row r="3">
          <cell r="A3" t="str">
            <v>评估基准日：2020年7月30日</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_rels/sheet6.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14.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15.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18.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_rels/sheet19.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comments" Target="../comments4.xml"/></Relationships>
</file>

<file path=xl/worksheets/_rels/sheet20.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comments" Target="../comments5.xml"/></Relationships>
</file>

<file path=xl/worksheets/_rels/sheet21.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comments" Target="../comments6.xml"/></Relationships>
</file>

<file path=xl/worksheets/_rels/sheet22.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comments" Target="../comments7.xml"/></Relationships>
</file>

<file path=xl/worksheets/_rels/sheet23.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comments" Target="../comments8.xml"/></Relationships>
</file>

<file path=xl/worksheets/_rels/sheet24.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comments" Target="../comments9.xml"/></Relationships>
</file>

<file path=xl/worksheets/_rels/sheet25.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comments" Target="../comments10.xml"/></Relationships>
</file>

<file path=xl/worksheets/_rels/sheet26.xml.rels><?xml version="1.0" encoding="UTF-8" standalone="yes"?>
<Relationships xmlns="http://schemas.openxmlformats.org/package/2006/relationships"><Relationship Id="rId2" Type="http://schemas.openxmlformats.org/officeDocument/2006/relationships/vmlDrawing" Target="../drawings/vmlDrawing11.vml"/><Relationship Id="rId1" Type="http://schemas.openxmlformats.org/officeDocument/2006/relationships/comments" Target="../comments11.xml"/></Relationships>
</file>

<file path=xl/worksheets/_rels/sheet31.xml.rels><?xml version="1.0" encoding="UTF-8" standalone="yes"?>
<Relationships xmlns="http://schemas.openxmlformats.org/package/2006/relationships"><Relationship Id="rId2" Type="http://schemas.openxmlformats.org/officeDocument/2006/relationships/vmlDrawing" Target="../drawings/vmlDrawing12.vml"/><Relationship Id="rId1" Type="http://schemas.openxmlformats.org/officeDocument/2006/relationships/comments" Target="../comments12.xml"/></Relationships>
</file>

<file path=xl/worksheets/_rels/sheet32.xml.rels><?xml version="1.0" encoding="UTF-8" standalone="yes"?>
<Relationships xmlns="http://schemas.openxmlformats.org/package/2006/relationships"><Relationship Id="rId2" Type="http://schemas.openxmlformats.org/officeDocument/2006/relationships/vmlDrawing" Target="../drawings/vmlDrawing13.vml"/><Relationship Id="rId1" Type="http://schemas.openxmlformats.org/officeDocument/2006/relationships/comments" Target="../comments13.xml"/></Relationships>
</file>

<file path=xl/worksheets/_rels/sheet34.xml.rels><?xml version="1.0" encoding="UTF-8" standalone="yes"?>
<Relationships xmlns="http://schemas.openxmlformats.org/package/2006/relationships"><Relationship Id="rId2" Type="http://schemas.openxmlformats.org/officeDocument/2006/relationships/vmlDrawing" Target="../drawings/vmlDrawing14.vml"/><Relationship Id="rId1" Type="http://schemas.openxmlformats.org/officeDocument/2006/relationships/comments" Target="../comments14.xml"/></Relationships>
</file>

<file path=xl/worksheets/_rels/sheet38.xml.rels><?xml version="1.0" encoding="UTF-8" standalone="yes"?>
<Relationships xmlns="http://schemas.openxmlformats.org/package/2006/relationships"><Relationship Id="rId2" Type="http://schemas.openxmlformats.org/officeDocument/2006/relationships/vmlDrawing" Target="../drawings/vmlDrawing15.vml"/><Relationship Id="rId1" Type="http://schemas.openxmlformats.org/officeDocument/2006/relationships/comments" Target="../comments15.xml"/></Relationships>
</file>

<file path=xl/worksheets/_rels/sheet39.xml.rels><?xml version="1.0" encoding="UTF-8" standalone="yes"?>
<Relationships xmlns="http://schemas.openxmlformats.org/package/2006/relationships"><Relationship Id="rId2" Type="http://schemas.openxmlformats.org/officeDocument/2006/relationships/vmlDrawing" Target="../drawings/vmlDrawing16.vml"/><Relationship Id="rId1" Type="http://schemas.openxmlformats.org/officeDocument/2006/relationships/comments" Target="../comments16.xml"/></Relationships>
</file>

<file path=xl/worksheets/_rels/sheet42.xml.rels><?xml version="1.0" encoding="UTF-8" standalone="yes"?>
<Relationships xmlns="http://schemas.openxmlformats.org/package/2006/relationships"><Relationship Id="rId2" Type="http://schemas.openxmlformats.org/officeDocument/2006/relationships/vmlDrawing" Target="../drawings/vmlDrawing17.vml"/><Relationship Id="rId1" Type="http://schemas.openxmlformats.org/officeDocument/2006/relationships/comments" Target="../comments17.xml"/></Relationships>
</file>

<file path=xl/worksheets/_rels/sheet44.xml.rels><?xml version="1.0" encoding="UTF-8" standalone="yes"?>
<Relationships xmlns="http://schemas.openxmlformats.org/package/2006/relationships"><Relationship Id="rId2" Type="http://schemas.openxmlformats.org/officeDocument/2006/relationships/vmlDrawing" Target="../drawings/vmlDrawing18.vml"/><Relationship Id="rId1" Type="http://schemas.openxmlformats.org/officeDocument/2006/relationships/comments" Target="../comments18.xml"/></Relationships>
</file>

<file path=xl/worksheets/_rels/sheet46.xml.rels><?xml version="1.0" encoding="UTF-8" standalone="yes"?>
<Relationships xmlns="http://schemas.openxmlformats.org/package/2006/relationships"><Relationship Id="rId2" Type="http://schemas.openxmlformats.org/officeDocument/2006/relationships/vmlDrawing" Target="../drawings/vmlDrawing19.vml"/><Relationship Id="rId1" Type="http://schemas.openxmlformats.org/officeDocument/2006/relationships/comments" Target="../comments19.xml"/></Relationships>
</file>

<file path=xl/worksheets/_rels/sheet49.xml.rels><?xml version="1.0" encoding="UTF-8" standalone="yes"?>
<Relationships xmlns="http://schemas.openxmlformats.org/package/2006/relationships"><Relationship Id="rId2" Type="http://schemas.openxmlformats.org/officeDocument/2006/relationships/vmlDrawing" Target="../drawings/vmlDrawing20.vml"/><Relationship Id="rId1" Type="http://schemas.openxmlformats.org/officeDocument/2006/relationships/comments" Target="../comments20.xml"/></Relationships>
</file>

<file path=xl/worksheets/_rels/sheet50.xml.rels><?xml version="1.0" encoding="UTF-8" standalone="yes"?>
<Relationships xmlns="http://schemas.openxmlformats.org/package/2006/relationships"><Relationship Id="rId2" Type="http://schemas.openxmlformats.org/officeDocument/2006/relationships/vmlDrawing" Target="../drawings/vmlDrawing21.vml"/><Relationship Id="rId1" Type="http://schemas.openxmlformats.org/officeDocument/2006/relationships/comments" Target="../comments21.xml"/></Relationships>
</file>

<file path=xl/worksheets/_rels/sheet51.xml.rels><?xml version="1.0" encoding="UTF-8" standalone="yes"?>
<Relationships xmlns="http://schemas.openxmlformats.org/package/2006/relationships"><Relationship Id="rId2" Type="http://schemas.openxmlformats.org/officeDocument/2006/relationships/vmlDrawing" Target="../drawings/vmlDrawing22.vml"/><Relationship Id="rId1" Type="http://schemas.openxmlformats.org/officeDocument/2006/relationships/comments" Target="../comments22.xml"/></Relationships>
</file>

<file path=xl/worksheets/_rels/sheet52.xml.rels><?xml version="1.0" encoding="UTF-8" standalone="yes"?>
<Relationships xmlns="http://schemas.openxmlformats.org/package/2006/relationships"><Relationship Id="rId2" Type="http://schemas.openxmlformats.org/officeDocument/2006/relationships/vmlDrawing" Target="../drawings/vmlDrawing23.vml"/><Relationship Id="rId1" Type="http://schemas.openxmlformats.org/officeDocument/2006/relationships/comments" Target="../comments23.xml"/></Relationships>
</file>

<file path=xl/worksheets/_rels/sheet56.xml.rels><?xml version="1.0" encoding="UTF-8" standalone="yes"?>
<Relationships xmlns="http://schemas.openxmlformats.org/package/2006/relationships"><Relationship Id="rId2" Type="http://schemas.openxmlformats.org/officeDocument/2006/relationships/vmlDrawing" Target="../drawings/vmlDrawing24.vml"/><Relationship Id="rId1" Type="http://schemas.openxmlformats.org/officeDocument/2006/relationships/comments" Target="../comments24.xml"/></Relationships>
</file>

<file path=xl/worksheets/_rels/sheet59.xml.rels><?xml version="1.0" encoding="UTF-8" standalone="yes"?>
<Relationships xmlns="http://schemas.openxmlformats.org/package/2006/relationships"><Relationship Id="rId2" Type="http://schemas.openxmlformats.org/officeDocument/2006/relationships/vmlDrawing" Target="../drawings/vmlDrawing25.vml"/><Relationship Id="rId1" Type="http://schemas.openxmlformats.org/officeDocument/2006/relationships/comments" Target="../comments25.xml"/></Relationships>
</file>

<file path=xl/worksheets/_rels/sheet60.xml.rels><?xml version="1.0" encoding="UTF-8" standalone="yes"?>
<Relationships xmlns="http://schemas.openxmlformats.org/package/2006/relationships"><Relationship Id="rId2" Type="http://schemas.openxmlformats.org/officeDocument/2006/relationships/vmlDrawing" Target="../drawings/vmlDrawing26.vml"/><Relationship Id="rId1" Type="http://schemas.openxmlformats.org/officeDocument/2006/relationships/comments" Target="../comments26.xml"/></Relationships>
</file>

<file path=xl/worksheets/_rels/sheet62.xml.rels><?xml version="1.0" encoding="UTF-8" standalone="yes"?>
<Relationships xmlns="http://schemas.openxmlformats.org/package/2006/relationships"><Relationship Id="rId2" Type="http://schemas.openxmlformats.org/officeDocument/2006/relationships/vmlDrawing" Target="../drawings/vmlDrawing27.vml"/><Relationship Id="rId1" Type="http://schemas.openxmlformats.org/officeDocument/2006/relationships/comments" Target="../comments27.xml"/></Relationships>
</file>

<file path=xl/worksheets/_rels/sheet63.xml.rels><?xml version="1.0" encoding="UTF-8" standalone="yes"?>
<Relationships xmlns="http://schemas.openxmlformats.org/package/2006/relationships"><Relationship Id="rId2" Type="http://schemas.openxmlformats.org/officeDocument/2006/relationships/vmlDrawing" Target="../drawings/vmlDrawing28.vml"/><Relationship Id="rId1" Type="http://schemas.openxmlformats.org/officeDocument/2006/relationships/comments" Target="../comments28.xml"/></Relationships>
</file>

<file path=xl/worksheets/_rels/sheet65.xml.rels><?xml version="1.0" encoding="UTF-8" standalone="yes"?>
<Relationships xmlns="http://schemas.openxmlformats.org/package/2006/relationships"><Relationship Id="rId2" Type="http://schemas.openxmlformats.org/officeDocument/2006/relationships/vmlDrawing" Target="../drawings/vmlDrawing29.vml"/><Relationship Id="rId1" Type="http://schemas.openxmlformats.org/officeDocument/2006/relationships/comments" Target="../comments29.xml"/></Relationships>
</file>

<file path=xl/worksheets/_rels/sheet66.xml.rels><?xml version="1.0" encoding="UTF-8" standalone="yes"?>
<Relationships xmlns="http://schemas.openxmlformats.org/package/2006/relationships"><Relationship Id="rId2" Type="http://schemas.openxmlformats.org/officeDocument/2006/relationships/vmlDrawing" Target="../drawings/vmlDrawing30.vml"/><Relationship Id="rId1" Type="http://schemas.openxmlformats.org/officeDocument/2006/relationships/comments" Target="../comments30.xml"/></Relationships>
</file>

<file path=xl/worksheets/_rels/sheet67.xml.rels><?xml version="1.0" encoding="UTF-8" standalone="yes"?>
<Relationships xmlns="http://schemas.openxmlformats.org/package/2006/relationships"><Relationship Id="rId2" Type="http://schemas.openxmlformats.org/officeDocument/2006/relationships/vmlDrawing" Target="../drawings/vmlDrawing31.vml"/><Relationship Id="rId1" Type="http://schemas.openxmlformats.org/officeDocument/2006/relationships/comments" Target="../comments31.xml"/></Relationships>
</file>

<file path=xl/worksheets/_rels/sheet70.xml.rels><?xml version="1.0" encoding="UTF-8" standalone="yes"?>
<Relationships xmlns="http://schemas.openxmlformats.org/package/2006/relationships"><Relationship Id="rId2" Type="http://schemas.openxmlformats.org/officeDocument/2006/relationships/vmlDrawing" Target="../drawings/vmlDrawing32.vml"/><Relationship Id="rId1" Type="http://schemas.openxmlformats.org/officeDocument/2006/relationships/comments" Target="../comments32.xml"/></Relationships>
</file>

<file path=xl/worksheets/_rels/sheet72.xml.rels><?xml version="1.0" encoding="UTF-8" standalone="yes"?>
<Relationships xmlns="http://schemas.openxmlformats.org/package/2006/relationships"><Relationship Id="rId2" Type="http://schemas.openxmlformats.org/officeDocument/2006/relationships/vmlDrawing" Target="../drawings/vmlDrawing33.vml"/><Relationship Id="rId1" Type="http://schemas.openxmlformats.org/officeDocument/2006/relationships/comments" Target="../comments33.xml"/></Relationships>
</file>

<file path=xl/worksheets/_rels/sheet74.xml.rels><?xml version="1.0" encoding="UTF-8" standalone="yes"?>
<Relationships xmlns="http://schemas.openxmlformats.org/package/2006/relationships"><Relationship Id="rId2" Type="http://schemas.openxmlformats.org/officeDocument/2006/relationships/vmlDrawing" Target="../drawings/vmlDrawing34.vml"/><Relationship Id="rId1" Type="http://schemas.openxmlformats.org/officeDocument/2006/relationships/comments" Target="../comments34.xml"/></Relationships>
</file>

<file path=xl/worksheets/_rels/sheet76.xml.rels><?xml version="1.0" encoding="UTF-8" standalone="yes"?>
<Relationships xmlns="http://schemas.openxmlformats.org/package/2006/relationships"><Relationship Id="rId2" Type="http://schemas.openxmlformats.org/officeDocument/2006/relationships/vmlDrawing" Target="../drawings/vmlDrawing35.vml"/><Relationship Id="rId1" Type="http://schemas.openxmlformats.org/officeDocument/2006/relationships/comments" Target="../comments35.xml"/></Relationships>
</file>

<file path=xl/worksheets/_rels/sheet77.xml.rels><?xml version="1.0" encoding="UTF-8" standalone="yes"?>
<Relationships xmlns="http://schemas.openxmlformats.org/package/2006/relationships"><Relationship Id="rId2" Type="http://schemas.openxmlformats.org/officeDocument/2006/relationships/vmlDrawing" Target="../drawings/vmlDrawing36.vml"/><Relationship Id="rId1" Type="http://schemas.openxmlformats.org/officeDocument/2006/relationships/comments" Target="../comments36.xml"/></Relationships>
</file>

<file path=xl/worksheets/_rels/sheet79.xml.rels><?xml version="1.0" encoding="UTF-8" standalone="yes"?>
<Relationships xmlns="http://schemas.openxmlformats.org/package/2006/relationships"><Relationship Id="rId2" Type="http://schemas.openxmlformats.org/officeDocument/2006/relationships/vmlDrawing" Target="../drawings/vmlDrawing37.vml"/><Relationship Id="rId1" Type="http://schemas.openxmlformats.org/officeDocument/2006/relationships/comments" Target="../comments37.xml"/></Relationships>
</file>

<file path=xl/worksheets/_rels/sheet80.xml.rels><?xml version="1.0" encoding="UTF-8" standalone="yes"?>
<Relationships xmlns="http://schemas.openxmlformats.org/package/2006/relationships"><Relationship Id="rId2" Type="http://schemas.openxmlformats.org/officeDocument/2006/relationships/vmlDrawing" Target="../drawings/vmlDrawing38.vml"/><Relationship Id="rId1" Type="http://schemas.openxmlformats.org/officeDocument/2006/relationships/comments" Target="../comments38.xml"/></Relationships>
</file>

<file path=xl/worksheets/_rels/sheet81.xml.rels><?xml version="1.0" encoding="UTF-8" standalone="yes"?>
<Relationships xmlns="http://schemas.openxmlformats.org/package/2006/relationships"><Relationship Id="rId2" Type="http://schemas.openxmlformats.org/officeDocument/2006/relationships/vmlDrawing" Target="../drawings/vmlDrawing39.vml"/><Relationship Id="rId1" Type="http://schemas.openxmlformats.org/officeDocument/2006/relationships/comments" Target="../comments39.xml"/></Relationships>
</file>

<file path=xl/worksheets/_rels/sheet82.xml.rels><?xml version="1.0" encoding="UTF-8" standalone="yes"?>
<Relationships xmlns="http://schemas.openxmlformats.org/package/2006/relationships"><Relationship Id="rId2" Type="http://schemas.openxmlformats.org/officeDocument/2006/relationships/vmlDrawing" Target="../drawings/vmlDrawing40.vml"/><Relationship Id="rId1" Type="http://schemas.openxmlformats.org/officeDocument/2006/relationships/comments" Target="../comments40.xml"/></Relationships>
</file>

<file path=xl/worksheets/_rels/sheet83.xml.rels><?xml version="1.0" encoding="UTF-8" standalone="yes"?>
<Relationships xmlns="http://schemas.openxmlformats.org/package/2006/relationships"><Relationship Id="rId2" Type="http://schemas.openxmlformats.org/officeDocument/2006/relationships/vmlDrawing" Target="../drawings/vmlDrawing41.vml"/><Relationship Id="rId1" Type="http://schemas.openxmlformats.org/officeDocument/2006/relationships/comments" Target="../comments41.xml"/></Relationships>
</file>

<file path=xl/worksheets/_rels/sheet84.xml.rels><?xml version="1.0" encoding="UTF-8" standalone="yes"?>
<Relationships xmlns="http://schemas.openxmlformats.org/package/2006/relationships"><Relationship Id="rId2" Type="http://schemas.openxmlformats.org/officeDocument/2006/relationships/vmlDrawing" Target="../drawings/vmlDrawing42.vml"/><Relationship Id="rId1" Type="http://schemas.openxmlformats.org/officeDocument/2006/relationships/comments" Target="../comments42.xml"/></Relationships>
</file>

<file path=xl/worksheets/_rels/sheet85.xml.rels><?xml version="1.0" encoding="UTF-8" standalone="yes"?>
<Relationships xmlns="http://schemas.openxmlformats.org/package/2006/relationships"><Relationship Id="rId2" Type="http://schemas.openxmlformats.org/officeDocument/2006/relationships/vmlDrawing" Target="../drawings/vmlDrawing43.vml"/><Relationship Id="rId1" Type="http://schemas.openxmlformats.org/officeDocument/2006/relationships/comments" Target="../comments43.xml"/></Relationships>
</file>

<file path=xl/worksheets/_rels/sheet86.xml.rels><?xml version="1.0" encoding="UTF-8" standalone="yes"?>
<Relationships xmlns="http://schemas.openxmlformats.org/package/2006/relationships"><Relationship Id="rId2" Type="http://schemas.openxmlformats.org/officeDocument/2006/relationships/vmlDrawing" Target="../drawings/vmlDrawing44.vml"/><Relationship Id="rId1" Type="http://schemas.openxmlformats.org/officeDocument/2006/relationships/comments" Target="../comments44.xml"/></Relationships>
</file>

<file path=xl/worksheets/_rels/sheet87.xml.rels><?xml version="1.0" encoding="UTF-8" standalone="yes"?>
<Relationships xmlns="http://schemas.openxmlformats.org/package/2006/relationships"><Relationship Id="rId2" Type="http://schemas.openxmlformats.org/officeDocument/2006/relationships/vmlDrawing" Target="../drawings/vmlDrawing45.vml"/><Relationship Id="rId1" Type="http://schemas.openxmlformats.org/officeDocument/2006/relationships/comments" Target="../comments45.xml"/></Relationships>
</file>

<file path=xl/worksheets/_rels/sheet88.xml.rels><?xml version="1.0" encoding="UTF-8" standalone="yes"?>
<Relationships xmlns="http://schemas.openxmlformats.org/package/2006/relationships"><Relationship Id="rId2" Type="http://schemas.openxmlformats.org/officeDocument/2006/relationships/vmlDrawing" Target="../drawings/vmlDrawing46.vml"/><Relationship Id="rId1" Type="http://schemas.openxmlformats.org/officeDocument/2006/relationships/comments" Target="../comments46.xml"/></Relationships>
</file>

<file path=xl/worksheets/_rels/sheet89.xml.rels><?xml version="1.0" encoding="UTF-8" standalone="yes"?>
<Relationships xmlns="http://schemas.openxmlformats.org/package/2006/relationships"><Relationship Id="rId2" Type="http://schemas.openxmlformats.org/officeDocument/2006/relationships/vmlDrawing" Target="../drawings/vmlDrawing47.vml"/><Relationship Id="rId1" Type="http://schemas.openxmlformats.org/officeDocument/2006/relationships/comments" Target="../comments47.xml"/></Relationships>
</file>

<file path=xl/worksheets/_rels/sheet92.xml.rels><?xml version="1.0" encoding="UTF-8" standalone="yes"?>
<Relationships xmlns="http://schemas.openxmlformats.org/package/2006/relationships"><Relationship Id="rId2" Type="http://schemas.openxmlformats.org/officeDocument/2006/relationships/vmlDrawing" Target="../drawings/vmlDrawing48.vml"/><Relationship Id="rId1" Type="http://schemas.openxmlformats.org/officeDocument/2006/relationships/comments" Target="../comments48.xml"/></Relationships>
</file>

<file path=xl/worksheets/_rels/sheet94.xml.rels><?xml version="1.0" encoding="UTF-8" standalone="yes"?>
<Relationships xmlns="http://schemas.openxmlformats.org/package/2006/relationships"><Relationship Id="rId2" Type="http://schemas.openxmlformats.org/officeDocument/2006/relationships/vmlDrawing" Target="../drawings/vmlDrawing49.vml"/><Relationship Id="rId1" Type="http://schemas.openxmlformats.org/officeDocument/2006/relationships/comments" Target="../comments4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showGridLines="0" showRowColHeaders="0" showZeros="0" showOutlineSymbols="0" topLeftCell="B20136" workbookViewId="0">
      <selection activeCell="A1" sqref="A1"/>
    </sheetView>
  </sheetViews>
  <sheetFormatPr defaultColWidth="8.64166666666667" defaultRowHeight="15.4"/>
  <sheetData/>
  <pageMargins left="0.75" right="0.75" top="1" bottom="1" header="0.5" footer="0.5"/>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J31"/>
  <sheetViews>
    <sheetView showGridLines="0" workbookViewId="0">
      <selection activeCell="D14" sqref="D14:I14"/>
    </sheetView>
  </sheetViews>
  <sheetFormatPr defaultColWidth="8.64166666666667" defaultRowHeight="14.1"/>
  <cols>
    <col min="1" max="2" width="9" style="1015"/>
    <col min="3" max="3" width="26.5" style="1015"/>
    <col min="4" max="32" width="9" style="1015"/>
    <col min="33" max="16384" width="8.64166666666667" style="1015"/>
  </cols>
  <sheetData>
    <row r="1" spans="1:1">
      <c r="A1" s="1016" t="s">
        <v>0</v>
      </c>
    </row>
    <row r="2" ht="14.85"/>
    <row r="3" s="1012" customFormat="1" ht="30" customHeight="1" spans="3:9">
      <c r="C3" s="1017" t="s">
        <v>1</v>
      </c>
      <c r="D3" s="1018"/>
      <c r="E3" s="1018"/>
      <c r="F3" s="1018"/>
      <c r="G3" s="1019" t="s">
        <v>2</v>
      </c>
      <c r="H3" s="1020"/>
      <c r="I3" s="1031"/>
    </row>
    <row r="4" s="1013" customFormat="1" ht="15" customHeight="1" spans="1:10">
      <c r="A4" s="1021"/>
      <c r="B4" s="1021"/>
      <c r="C4" s="1022" t="s">
        <v>3</v>
      </c>
      <c r="D4" s="1023" t="s">
        <v>4</v>
      </c>
      <c r="E4" s="1023"/>
      <c r="F4" s="1023"/>
      <c r="G4" s="1023"/>
      <c r="H4" s="1023"/>
      <c r="I4" s="1032"/>
      <c r="J4" s="1033"/>
    </row>
    <row r="5" s="1013" customFormat="1" ht="15" customHeight="1" spans="1:10">
      <c r="A5" s="1021"/>
      <c r="B5" s="1021"/>
      <c r="C5" s="1024"/>
      <c r="D5" s="1025"/>
      <c r="E5" s="1026"/>
      <c r="F5" s="1026"/>
      <c r="G5" s="1026"/>
      <c r="H5" s="1026"/>
      <c r="I5" s="1034"/>
      <c r="J5" s="1033"/>
    </row>
    <row r="6" s="1013" customFormat="1" ht="15" customHeight="1" spans="1:10">
      <c r="A6" s="1021"/>
      <c r="B6" s="1021"/>
      <c r="C6" s="1022" t="s">
        <v>5</v>
      </c>
      <c r="D6" s="1023" t="s">
        <v>4</v>
      </c>
      <c r="E6" s="1023"/>
      <c r="F6" s="1023"/>
      <c r="G6" s="1023"/>
      <c r="H6" s="1023"/>
      <c r="I6" s="1032"/>
      <c r="J6" s="1033"/>
    </row>
    <row r="7" s="1013" customFormat="1" ht="15" customHeight="1" spans="1:10">
      <c r="A7" s="1021"/>
      <c r="B7" s="1021"/>
      <c r="C7" s="1024"/>
      <c r="D7" s="1025"/>
      <c r="E7" s="1026"/>
      <c r="F7" s="1026"/>
      <c r="G7" s="1026"/>
      <c r="H7" s="1026"/>
      <c r="I7" s="1034"/>
      <c r="J7" s="1033"/>
    </row>
    <row r="8" s="1013" customFormat="1" ht="15" customHeight="1" spans="1:10">
      <c r="A8" s="1021"/>
      <c r="B8" s="1021"/>
      <c r="C8" s="1022" t="s">
        <v>6</v>
      </c>
      <c r="D8" s="1027" t="s">
        <v>7</v>
      </c>
      <c r="E8" s="1028"/>
      <c r="F8" s="1028"/>
      <c r="G8" s="1028"/>
      <c r="H8" s="1028"/>
      <c r="I8" s="1035"/>
      <c r="J8" s="1033"/>
    </row>
    <row r="9" s="1013" customFormat="1" ht="15" customHeight="1" spans="1:10">
      <c r="A9" s="1021"/>
      <c r="B9" s="1021"/>
      <c r="C9" s="1024"/>
      <c r="D9" s="1025"/>
      <c r="E9" s="1026"/>
      <c r="F9" s="1026"/>
      <c r="G9" s="1026"/>
      <c r="H9" s="1026"/>
      <c r="I9" s="1034"/>
      <c r="J9" s="1033"/>
    </row>
    <row r="10" s="1013" customFormat="1" ht="15" customHeight="1" spans="1:10">
      <c r="A10" s="1021"/>
      <c r="B10" s="1021"/>
      <c r="C10" s="1022" t="s">
        <v>8</v>
      </c>
      <c r="D10" s="1023"/>
      <c r="E10" s="1023"/>
      <c r="F10" s="1023"/>
      <c r="G10" s="1023"/>
      <c r="H10" s="1023"/>
      <c r="I10" s="1032"/>
      <c r="J10" s="1033"/>
    </row>
    <row r="11" s="1013" customFormat="1" ht="15" customHeight="1" spans="1:10">
      <c r="A11" s="1021"/>
      <c r="B11" s="1021"/>
      <c r="C11" s="1022"/>
      <c r="D11" s="1025"/>
      <c r="E11" s="1026"/>
      <c r="F11" s="1026"/>
      <c r="G11" s="1026"/>
      <c r="H11" s="1026"/>
      <c r="I11" s="1034"/>
      <c r="J11" s="1033"/>
    </row>
    <row r="12" s="1013" customFormat="1" ht="15" customHeight="1" spans="1:10">
      <c r="A12" s="1021"/>
      <c r="B12" s="1021"/>
      <c r="C12" s="1022" t="s">
        <v>9</v>
      </c>
      <c r="D12" s="1023"/>
      <c r="E12" s="1023"/>
      <c r="F12" s="1023"/>
      <c r="G12" s="1023"/>
      <c r="H12" s="1023"/>
      <c r="I12" s="1032"/>
      <c r="J12" s="1033"/>
    </row>
    <row r="13" s="1013" customFormat="1" ht="15" customHeight="1" spans="1:10">
      <c r="A13" s="1021"/>
      <c r="B13" s="1021"/>
      <c r="C13" s="1022"/>
      <c r="D13" s="1025"/>
      <c r="E13" s="1026"/>
      <c r="F13" s="1026"/>
      <c r="G13" s="1026"/>
      <c r="H13" s="1026"/>
      <c r="I13" s="1034"/>
      <c r="J13" s="1033"/>
    </row>
    <row r="14" s="1013" customFormat="1" ht="15" customHeight="1" spans="1:10">
      <c r="A14" s="1021"/>
      <c r="B14" s="1021"/>
      <c r="C14" s="1022" t="s">
        <v>10</v>
      </c>
      <c r="D14" s="1027"/>
      <c r="E14" s="1028"/>
      <c r="F14" s="1028"/>
      <c r="G14" s="1028"/>
      <c r="H14" s="1028"/>
      <c r="I14" s="1035"/>
      <c r="J14" s="1033"/>
    </row>
    <row r="15" s="1013" customFormat="1" ht="15" customHeight="1" spans="1:10">
      <c r="A15" s="1021"/>
      <c r="B15" s="1021"/>
      <c r="C15" s="1022"/>
      <c r="D15" s="1025"/>
      <c r="E15" s="1026"/>
      <c r="F15" s="1026"/>
      <c r="G15" s="1026"/>
      <c r="H15" s="1026"/>
      <c r="I15" s="1034"/>
      <c r="J15" s="1033"/>
    </row>
    <row r="16" s="1013" customFormat="1" ht="15" customHeight="1" spans="1:10">
      <c r="A16" s="1021"/>
      <c r="B16" s="1021"/>
      <c r="C16" s="1022" t="s">
        <v>11</v>
      </c>
      <c r="D16" s="1023"/>
      <c r="E16" s="1023"/>
      <c r="F16" s="1023"/>
      <c r="G16" s="1023"/>
      <c r="H16" s="1023"/>
      <c r="I16" s="1032"/>
      <c r="J16" s="1033"/>
    </row>
    <row r="17" s="1013" customFormat="1" ht="15" customHeight="1" spans="1:10">
      <c r="A17" s="1021"/>
      <c r="B17" s="1021"/>
      <c r="C17" s="1022"/>
      <c r="D17" s="1025"/>
      <c r="E17" s="1026"/>
      <c r="F17" s="1026"/>
      <c r="G17" s="1026"/>
      <c r="H17" s="1026"/>
      <c r="I17" s="1034"/>
      <c r="J17" s="1033"/>
    </row>
    <row r="18" s="1013" customFormat="1" ht="15" customHeight="1" spans="1:10">
      <c r="A18" s="1021"/>
      <c r="B18" s="1021"/>
      <c r="C18" s="1022" t="s">
        <v>12</v>
      </c>
      <c r="D18" s="1023"/>
      <c r="E18" s="1023"/>
      <c r="F18" s="1023"/>
      <c r="G18" s="1023"/>
      <c r="H18" s="1023"/>
      <c r="I18" s="1032"/>
      <c r="J18" s="1033"/>
    </row>
    <row r="19" s="1013" customFormat="1" ht="15" customHeight="1" spans="1:10">
      <c r="A19" s="1021"/>
      <c r="B19" s="1021"/>
      <c r="C19" s="1022"/>
      <c r="D19" s="1025"/>
      <c r="E19" s="1026"/>
      <c r="F19" s="1026"/>
      <c r="G19" s="1026"/>
      <c r="H19" s="1026"/>
      <c r="I19" s="1034"/>
      <c r="J19" s="1033"/>
    </row>
    <row r="20" s="1013" customFormat="1" ht="15" customHeight="1" spans="1:10">
      <c r="A20" s="1021"/>
      <c r="B20" s="1021"/>
      <c r="C20" s="1022" t="s">
        <v>13</v>
      </c>
      <c r="D20" s="1023"/>
      <c r="E20" s="1023"/>
      <c r="F20" s="1023"/>
      <c r="G20" s="1023"/>
      <c r="H20" s="1023"/>
      <c r="I20" s="1032"/>
      <c r="J20" s="1033"/>
    </row>
    <row r="21" s="1013" customFormat="1" ht="15" customHeight="1" spans="1:10">
      <c r="A21" s="1021"/>
      <c r="B21" s="1021"/>
      <c r="C21" s="1022"/>
      <c r="D21" s="1025"/>
      <c r="E21" s="1026"/>
      <c r="F21" s="1026"/>
      <c r="G21" s="1026"/>
      <c r="H21" s="1026"/>
      <c r="I21" s="1034"/>
      <c r="J21" s="1033"/>
    </row>
    <row r="22" s="1013" customFormat="1" ht="15" customHeight="1" spans="1:10">
      <c r="A22" s="1021"/>
      <c r="B22" s="1021"/>
      <c r="C22" s="1022" t="s">
        <v>14</v>
      </c>
      <c r="D22" s="1023"/>
      <c r="E22" s="1023"/>
      <c r="F22" s="1023"/>
      <c r="G22" s="1023"/>
      <c r="H22" s="1023"/>
      <c r="I22" s="1032"/>
      <c r="J22" s="1033"/>
    </row>
    <row r="23" s="1013" customFormat="1" ht="15" customHeight="1" spans="1:10">
      <c r="A23" s="1021"/>
      <c r="B23" s="1021"/>
      <c r="C23" s="1022"/>
      <c r="D23" s="1025"/>
      <c r="E23" s="1026"/>
      <c r="F23" s="1026"/>
      <c r="G23" s="1026"/>
      <c r="H23" s="1026"/>
      <c r="I23" s="1034"/>
      <c r="J23" s="1033"/>
    </row>
    <row r="24" s="1013" customFormat="1" ht="15" customHeight="1" spans="1:10">
      <c r="A24" s="1021"/>
      <c r="B24" s="1021"/>
      <c r="C24" s="1022" t="s">
        <v>15</v>
      </c>
      <c r="D24" s="1023"/>
      <c r="E24" s="1023"/>
      <c r="F24" s="1023"/>
      <c r="G24" s="1023"/>
      <c r="H24" s="1023"/>
      <c r="I24" s="1032"/>
      <c r="J24" s="1033"/>
    </row>
    <row r="25" s="1013" customFormat="1" ht="15" customHeight="1" spans="1:10">
      <c r="A25" s="1021"/>
      <c r="B25" s="1021"/>
      <c r="C25" s="1022"/>
      <c r="D25" s="1025"/>
      <c r="E25" s="1026"/>
      <c r="F25" s="1026"/>
      <c r="G25" s="1026"/>
      <c r="H25" s="1026"/>
      <c r="I25" s="1034"/>
      <c r="J25" s="1033"/>
    </row>
    <row r="26" s="1014" customFormat="1" ht="15" customHeight="1" spans="1:10">
      <c r="A26" s="1021"/>
      <c r="B26" s="1021"/>
      <c r="C26" s="1022" t="s">
        <v>16</v>
      </c>
      <c r="D26" s="1023"/>
      <c r="E26" s="1023"/>
      <c r="F26" s="1023"/>
      <c r="G26" s="1023"/>
      <c r="H26" s="1023"/>
      <c r="I26" s="1032"/>
      <c r="J26" s="1033"/>
    </row>
    <row r="27" s="1014" customFormat="1" ht="15" customHeight="1" spans="1:10">
      <c r="A27" s="1021"/>
      <c r="B27" s="1021"/>
      <c r="C27" s="1022"/>
      <c r="D27" s="1025"/>
      <c r="E27" s="1026"/>
      <c r="F27" s="1026"/>
      <c r="G27" s="1026"/>
      <c r="H27" s="1026"/>
      <c r="I27" s="1034"/>
      <c r="J27" s="1033"/>
    </row>
    <row r="28" s="1014" customFormat="1" ht="15" customHeight="1" spans="1:10">
      <c r="A28" s="1021"/>
      <c r="B28" s="1021"/>
      <c r="C28" s="1022" t="s">
        <v>17</v>
      </c>
      <c r="D28" s="1027"/>
      <c r="E28" s="1028"/>
      <c r="F28" s="1028"/>
      <c r="G28" s="1028"/>
      <c r="H28" s="1028"/>
      <c r="I28" s="1035"/>
      <c r="J28" s="1033"/>
    </row>
    <row r="29" s="1014" customFormat="1" ht="15" customHeight="1" spans="1:10">
      <c r="A29" s="1021"/>
      <c r="B29" s="1021"/>
      <c r="C29" s="1022"/>
      <c r="D29" s="1025"/>
      <c r="E29" s="1026"/>
      <c r="F29" s="1026"/>
      <c r="G29" s="1026"/>
      <c r="H29" s="1026"/>
      <c r="I29" s="1034"/>
      <c r="J29" s="1033"/>
    </row>
    <row r="30" s="1013" customFormat="1" ht="15" customHeight="1" spans="1:10">
      <c r="A30" s="1021"/>
      <c r="B30" s="1021"/>
      <c r="C30" s="1029" t="s">
        <v>18</v>
      </c>
      <c r="D30" s="1030"/>
      <c r="E30" s="1030"/>
      <c r="F30" s="1030"/>
      <c r="G30" s="1030"/>
      <c r="H30" s="1030"/>
      <c r="I30" s="1036"/>
      <c r="J30" s="1033"/>
    </row>
    <row r="31" ht="14.85"/>
  </sheetData>
  <mergeCells count="28">
    <mergeCell ref="C3:F3"/>
    <mergeCell ref="D4:I4"/>
    <mergeCell ref="D5:I5"/>
    <mergeCell ref="D6:I6"/>
    <mergeCell ref="D7:I7"/>
    <mergeCell ref="D8:I8"/>
    <mergeCell ref="D9:I9"/>
    <mergeCell ref="D10:I10"/>
    <mergeCell ref="D11:I11"/>
    <mergeCell ref="D12:I12"/>
    <mergeCell ref="D13:I13"/>
    <mergeCell ref="D14:I14"/>
    <mergeCell ref="D15:I15"/>
    <mergeCell ref="D16:I16"/>
    <mergeCell ref="D17:I17"/>
    <mergeCell ref="D18:I18"/>
    <mergeCell ref="D19:I19"/>
    <mergeCell ref="D20:I20"/>
    <mergeCell ref="D21:I21"/>
    <mergeCell ref="D22:I22"/>
    <mergeCell ref="D23:I23"/>
    <mergeCell ref="D24:I24"/>
    <mergeCell ref="D25:I25"/>
    <mergeCell ref="D26:I26"/>
    <mergeCell ref="D27:I27"/>
    <mergeCell ref="D28:I28"/>
    <mergeCell ref="D29:I29"/>
    <mergeCell ref="D30:I30"/>
  </mergeCells>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L45"/>
  <sheetViews>
    <sheetView topLeftCell="A31" workbookViewId="0">
      <selection activeCell="J42" sqref="J42"/>
    </sheetView>
  </sheetViews>
  <sheetFormatPr defaultColWidth="8.64166666666667" defaultRowHeight="18" customHeight="1"/>
  <cols>
    <col min="1" max="1" width="18.2083333333333" style="895" customWidth="1"/>
    <col min="2" max="2" width="10.5" style="896"/>
    <col min="3" max="3" width="10.5666666666667" style="896" customWidth="1"/>
    <col min="4" max="4" width="13" style="896"/>
    <col min="5" max="5" width="15" style="896" customWidth="1"/>
    <col min="6" max="6" width="18.5666666666667" style="896"/>
    <col min="7" max="7" width="14.0666666666667" style="896" customWidth="1"/>
    <col min="8" max="8" width="13.8583333333333" style="896" customWidth="1"/>
    <col min="9" max="9" width="20.7083333333333" style="896" customWidth="1"/>
    <col min="10" max="10" width="13.8583333333333" style="896"/>
    <col min="11" max="11" width="15.5" style="896"/>
    <col min="12" max="32" width="9" style="896"/>
    <col min="33" max="16384" width="8.64166666666667" style="896"/>
  </cols>
  <sheetData>
    <row r="1" s="888" customFormat="1" ht="13.5" customHeight="1" spans="1:11">
      <c r="A1" s="897" t="s">
        <v>19</v>
      </c>
      <c r="B1" s="898"/>
      <c r="C1" s="898"/>
      <c r="D1" s="898"/>
      <c r="E1" s="898"/>
      <c r="F1" s="898"/>
      <c r="G1" s="898"/>
      <c r="H1" s="898"/>
      <c r="I1" s="898"/>
      <c r="J1" s="898"/>
      <c r="K1" s="898"/>
    </row>
    <row r="2" s="889" customFormat="1" customHeight="1" spans="1:11">
      <c r="A2" s="899" t="s">
        <v>20</v>
      </c>
      <c r="B2" s="899"/>
      <c r="C2" s="899"/>
      <c r="D2" s="899"/>
      <c r="E2" s="899"/>
      <c r="F2" s="899"/>
      <c r="G2" s="899"/>
      <c r="H2" s="899"/>
      <c r="I2" s="899"/>
      <c r="J2" s="899"/>
      <c r="K2" s="899"/>
    </row>
    <row r="3" s="890" customFormat="1" customHeight="1" spans="1:11">
      <c r="A3" s="900"/>
      <c r="B3" s="900"/>
      <c r="C3" s="900"/>
      <c r="D3" s="900"/>
      <c r="E3" s="900"/>
      <c r="F3" s="900"/>
      <c r="G3" s="900"/>
      <c r="H3" s="900"/>
      <c r="I3" s="900"/>
      <c r="J3" s="900"/>
      <c r="K3" s="900"/>
    </row>
    <row r="4" s="890" customFormat="1" ht="17.25" customHeight="1" spans="1:11">
      <c r="A4" s="901" t="s">
        <v>21</v>
      </c>
      <c r="B4" s="902"/>
      <c r="C4" s="902"/>
      <c r="D4" s="902"/>
      <c r="E4" s="902"/>
      <c r="F4" s="902"/>
      <c r="G4" s="902"/>
      <c r="H4" s="902"/>
      <c r="I4" s="902"/>
      <c r="K4" s="982" t="s">
        <v>22</v>
      </c>
    </row>
    <row r="5" s="891" customFormat="1" ht="15" customHeight="1" spans="1:12">
      <c r="A5" s="903" t="s">
        <v>23</v>
      </c>
      <c r="B5" s="904" t="s">
        <v>24</v>
      </c>
      <c r="C5" s="905" t="str">
        <f>封面!E13</f>
        <v>贡山县隆鑫矿业有限公司</v>
      </c>
      <c r="D5" s="906"/>
      <c r="E5" s="906"/>
      <c r="F5" s="906"/>
      <c r="G5" s="907"/>
      <c r="H5" s="904" t="s">
        <v>25</v>
      </c>
      <c r="I5" s="983">
        <f>封面!E15</f>
        <v>0</v>
      </c>
      <c r="J5" s="984" t="s">
        <v>26</v>
      </c>
      <c r="K5" s="985"/>
      <c r="L5" s="890"/>
    </row>
    <row r="6" s="891" customFormat="1" ht="21.75" customHeight="1" spans="1:12">
      <c r="A6" s="908"/>
      <c r="B6" s="909" t="s">
        <v>27</v>
      </c>
      <c r="C6" s="910"/>
      <c r="D6" s="911"/>
      <c r="E6" s="911"/>
      <c r="F6" s="911"/>
      <c r="G6" s="912"/>
      <c r="H6" s="909"/>
      <c r="I6" s="986"/>
      <c r="J6" s="963"/>
      <c r="K6" s="987"/>
      <c r="L6" s="890"/>
    </row>
    <row r="7" s="891" customFormat="1" ht="15" customHeight="1" spans="1:11">
      <c r="A7" s="913" t="s">
        <v>28</v>
      </c>
      <c r="B7" s="910"/>
      <c r="C7" s="911"/>
      <c r="D7" s="911"/>
      <c r="E7" s="912"/>
      <c r="F7" s="914" t="s">
        <v>29</v>
      </c>
      <c r="G7" s="915"/>
      <c r="H7" s="914" t="s">
        <v>30</v>
      </c>
      <c r="I7" s="917"/>
      <c r="J7" s="914" t="s">
        <v>26</v>
      </c>
      <c r="K7" s="988"/>
    </row>
    <row r="8" s="891" customFormat="1" ht="15" customHeight="1" spans="1:11">
      <c r="A8" s="916" t="s">
        <v>31</v>
      </c>
      <c r="B8" s="910"/>
      <c r="C8" s="911"/>
      <c r="D8" s="911"/>
      <c r="E8" s="912"/>
      <c r="F8" s="914" t="s">
        <v>29</v>
      </c>
      <c r="G8" s="915"/>
      <c r="H8" s="914" t="s">
        <v>32</v>
      </c>
      <c r="I8" s="917"/>
      <c r="J8" s="914" t="s">
        <v>26</v>
      </c>
      <c r="K8" s="988"/>
    </row>
    <row r="9" s="891" customFormat="1" ht="15" customHeight="1" spans="1:11">
      <c r="A9" s="916" t="s">
        <v>33</v>
      </c>
      <c r="B9" s="917"/>
      <c r="C9" s="914" t="s">
        <v>34</v>
      </c>
      <c r="D9" s="917"/>
      <c r="E9" s="914" t="s">
        <v>35</v>
      </c>
      <c r="F9" s="910"/>
      <c r="G9" s="912"/>
      <c r="H9" s="914" t="s">
        <v>36</v>
      </c>
      <c r="I9" s="917"/>
      <c r="J9" s="914" t="s">
        <v>26</v>
      </c>
      <c r="K9" s="988"/>
    </row>
    <row r="10" s="891" customFormat="1" ht="15" customHeight="1" spans="1:11">
      <c r="A10" s="913" t="s">
        <v>37</v>
      </c>
      <c r="B10" s="918"/>
      <c r="C10" s="919"/>
      <c r="D10" s="919"/>
      <c r="E10" s="919"/>
      <c r="F10" s="919"/>
      <c r="G10" s="920"/>
      <c r="H10" s="909" t="s">
        <v>38</v>
      </c>
      <c r="I10" s="917"/>
      <c r="J10" s="909" t="s">
        <v>39</v>
      </c>
      <c r="K10" s="989"/>
    </row>
    <row r="11" s="890" customFormat="1" ht="15" customHeight="1" spans="1:11">
      <c r="A11" s="913" t="s">
        <v>40</v>
      </c>
      <c r="B11" s="915"/>
      <c r="C11" s="914" t="s">
        <v>41</v>
      </c>
      <c r="D11" s="915"/>
      <c r="E11" s="914" t="s">
        <v>42</v>
      </c>
      <c r="F11" s="915"/>
      <c r="G11" s="921" t="s">
        <v>43</v>
      </c>
      <c r="H11" s="915"/>
      <c r="I11" s="921" t="s">
        <v>44</v>
      </c>
      <c r="J11" s="990"/>
      <c r="K11" s="991"/>
    </row>
    <row r="12" s="890" customFormat="1" ht="15" customHeight="1" spans="1:11">
      <c r="A12" s="916" t="s">
        <v>45</v>
      </c>
      <c r="B12" s="915"/>
      <c r="C12" s="914" t="s">
        <v>46</v>
      </c>
      <c r="D12" s="915"/>
      <c r="E12" s="914" t="s">
        <v>47</v>
      </c>
      <c r="F12" s="915"/>
      <c r="G12" s="921" t="s">
        <v>48</v>
      </c>
      <c r="H12" s="915"/>
      <c r="I12" s="921" t="s">
        <v>49</v>
      </c>
      <c r="J12" s="915"/>
      <c r="K12" s="992"/>
    </row>
    <row r="13" s="890" customFormat="1" ht="15" customHeight="1" spans="1:11">
      <c r="A13" s="922" t="s">
        <v>50</v>
      </c>
      <c r="B13" s="923"/>
      <c r="C13" s="924" t="s">
        <v>51</v>
      </c>
      <c r="D13" s="923"/>
      <c r="E13" s="925" t="s">
        <v>52</v>
      </c>
      <c r="F13" s="926"/>
      <c r="G13" s="927" t="s">
        <v>53</v>
      </c>
      <c r="H13" s="928"/>
      <c r="I13" s="943"/>
      <c r="J13" s="943"/>
      <c r="K13" s="993"/>
    </row>
    <row r="14" s="892" customFormat="1" ht="15" customHeight="1" spans="1:11">
      <c r="A14" s="929" t="s">
        <v>54</v>
      </c>
      <c r="B14" s="930"/>
      <c r="C14" s="930"/>
      <c r="D14" s="930"/>
      <c r="E14" s="930"/>
      <c r="F14" s="930"/>
      <c r="G14" s="931"/>
      <c r="H14" s="932" t="s">
        <v>55</v>
      </c>
      <c r="I14" s="948"/>
      <c r="J14" s="932" t="s">
        <v>56</v>
      </c>
      <c r="K14" s="994"/>
    </row>
    <row r="15" s="892" customFormat="1" ht="15" customHeight="1" spans="1:11">
      <c r="A15" s="933"/>
      <c r="B15" s="934"/>
      <c r="C15" s="934"/>
      <c r="D15" s="934"/>
      <c r="E15" s="934"/>
      <c r="F15" s="934"/>
      <c r="G15" s="935"/>
      <c r="H15" s="914" t="s">
        <v>57</v>
      </c>
      <c r="I15" s="914" t="s">
        <v>58</v>
      </c>
      <c r="J15" s="909" t="s">
        <v>57</v>
      </c>
      <c r="K15" s="995" t="s">
        <v>58</v>
      </c>
    </row>
    <row r="16" s="893" customFormat="1" ht="15" customHeight="1" spans="1:11">
      <c r="A16" s="936">
        <v>1</v>
      </c>
      <c r="B16" s="937"/>
      <c r="C16" s="938"/>
      <c r="D16" s="938"/>
      <c r="E16" s="938"/>
      <c r="F16" s="938"/>
      <c r="G16" s="939"/>
      <c r="H16" s="940"/>
      <c r="I16" s="996"/>
      <c r="J16" s="940"/>
      <c r="K16" s="997"/>
    </row>
    <row r="17" s="890" customFormat="1" ht="15" customHeight="1" spans="1:11">
      <c r="A17" s="936">
        <v>2</v>
      </c>
      <c r="B17" s="937"/>
      <c r="C17" s="938"/>
      <c r="D17" s="938"/>
      <c r="E17" s="938"/>
      <c r="F17" s="938"/>
      <c r="G17" s="939"/>
      <c r="H17" s="940"/>
      <c r="I17" s="996"/>
      <c r="J17" s="940"/>
      <c r="K17" s="997"/>
    </row>
    <row r="18" s="890" customFormat="1" ht="15" customHeight="1" spans="1:11">
      <c r="A18" s="936">
        <v>3</v>
      </c>
      <c r="B18" s="937"/>
      <c r="C18" s="938"/>
      <c r="D18" s="938"/>
      <c r="E18" s="938"/>
      <c r="F18" s="938"/>
      <c r="G18" s="939"/>
      <c r="H18" s="940"/>
      <c r="I18" s="996"/>
      <c r="J18" s="940"/>
      <c r="K18" s="997"/>
    </row>
    <row r="19" s="890" customFormat="1" ht="15" customHeight="1" spans="1:11">
      <c r="A19" s="936">
        <v>4</v>
      </c>
      <c r="B19" s="910"/>
      <c r="C19" s="911"/>
      <c r="D19" s="911"/>
      <c r="E19" s="911"/>
      <c r="F19" s="911"/>
      <c r="G19" s="912"/>
      <c r="H19" s="941"/>
      <c r="I19" s="915"/>
      <c r="J19" s="915"/>
      <c r="K19" s="992"/>
    </row>
    <row r="20" s="890" customFormat="1" ht="15" customHeight="1" spans="1:11">
      <c r="A20" s="936">
        <v>5</v>
      </c>
      <c r="B20" s="910"/>
      <c r="C20" s="911"/>
      <c r="D20" s="911"/>
      <c r="E20" s="911"/>
      <c r="F20" s="911"/>
      <c r="G20" s="912"/>
      <c r="H20" s="941"/>
      <c r="I20" s="915"/>
      <c r="J20" s="915"/>
      <c r="K20" s="992"/>
    </row>
    <row r="21" s="890" customFormat="1" ht="15" customHeight="1" spans="1:11">
      <c r="A21" s="942" t="s">
        <v>59</v>
      </c>
      <c r="B21" s="928"/>
      <c r="C21" s="943"/>
      <c r="D21" s="943"/>
      <c r="E21" s="943"/>
      <c r="F21" s="943"/>
      <c r="G21" s="944"/>
      <c r="H21" s="945"/>
      <c r="I21" s="923"/>
      <c r="J21" s="998"/>
      <c r="K21" s="999"/>
    </row>
    <row r="22" s="892" customFormat="1" ht="15" customHeight="1" spans="1:11">
      <c r="A22" s="946" t="s">
        <v>60</v>
      </c>
      <c r="B22" s="947"/>
      <c r="C22" s="947"/>
      <c r="D22" s="947"/>
      <c r="E22" s="948"/>
      <c r="F22" s="932" t="s">
        <v>61</v>
      </c>
      <c r="G22" s="947"/>
      <c r="H22" s="948"/>
      <c r="I22" s="1000" t="s">
        <v>62</v>
      </c>
      <c r="J22" s="904" t="s">
        <v>63</v>
      </c>
      <c r="K22" s="1001" t="s">
        <v>64</v>
      </c>
    </row>
    <row r="23" s="890" customFormat="1" ht="15" customHeight="1" spans="1:11">
      <c r="A23" s="936">
        <v>1</v>
      </c>
      <c r="B23" s="949"/>
      <c r="C23" s="950"/>
      <c r="D23" s="950"/>
      <c r="E23" s="951"/>
      <c r="F23" s="910"/>
      <c r="G23" s="911"/>
      <c r="H23" s="912"/>
      <c r="I23" s="915"/>
      <c r="J23" s="1002"/>
      <c r="K23" s="988"/>
    </row>
    <row r="24" s="890" customFormat="1" ht="15" customHeight="1" spans="1:11">
      <c r="A24" s="936">
        <v>2</v>
      </c>
      <c r="B24" s="949"/>
      <c r="C24" s="950"/>
      <c r="D24" s="950"/>
      <c r="E24" s="951"/>
      <c r="F24" s="910"/>
      <c r="G24" s="911"/>
      <c r="H24" s="912"/>
      <c r="I24" s="915"/>
      <c r="J24" s="1002"/>
      <c r="K24" s="988"/>
    </row>
    <row r="25" s="890" customFormat="1" ht="15" customHeight="1" spans="1:11">
      <c r="A25" s="936">
        <v>3</v>
      </c>
      <c r="B25" s="949"/>
      <c r="C25" s="950"/>
      <c r="D25" s="950"/>
      <c r="E25" s="951"/>
      <c r="F25" s="910"/>
      <c r="G25" s="911"/>
      <c r="H25" s="912"/>
      <c r="I25" s="915"/>
      <c r="J25" s="1002"/>
      <c r="K25" s="988"/>
    </row>
    <row r="26" s="890" customFormat="1" ht="15" customHeight="1" spans="1:11">
      <c r="A26" s="936">
        <v>4</v>
      </c>
      <c r="B26" s="949"/>
      <c r="C26" s="950"/>
      <c r="D26" s="950"/>
      <c r="E26" s="951"/>
      <c r="F26" s="910"/>
      <c r="G26" s="911"/>
      <c r="H26" s="912"/>
      <c r="I26" s="915"/>
      <c r="J26" s="1002"/>
      <c r="K26" s="988"/>
    </row>
    <row r="27" s="890" customFormat="1" ht="15" customHeight="1" spans="1:11">
      <c r="A27" s="936">
        <v>5</v>
      </c>
      <c r="B27" s="949"/>
      <c r="C27" s="950"/>
      <c r="D27" s="950"/>
      <c r="E27" s="951"/>
      <c r="F27" s="910"/>
      <c r="G27" s="911"/>
      <c r="H27" s="912"/>
      <c r="I27" s="915"/>
      <c r="J27" s="1002"/>
      <c r="K27" s="988"/>
    </row>
    <row r="28" s="890" customFormat="1" ht="15" customHeight="1" spans="1:11">
      <c r="A28" s="952">
        <v>6</v>
      </c>
      <c r="B28" s="949"/>
      <c r="C28" s="950"/>
      <c r="D28" s="950"/>
      <c r="E28" s="951"/>
      <c r="F28" s="910"/>
      <c r="G28" s="911"/>
      <c r="H28" s="912"/>
      <c r="I28" s="915"/>
      <c r="J28" s="1002"/>
      <c r="K28" s="988"/>
    </row>
    <row r="29" s="890" customFormat="1" ht="15" customHeight="1" spans="1:11">
      <c r="A29" s="952">
        <v>7</v>
      </c>
      <c r="B29" s="949"/>
      <c r="C29" s="950"/>
      <c r="D29" s="950"/>
      <c r="E29" s="951"/>
      <c r="F29" s="910"/>
      <c r="G29" s="911"/>
      <c r="H29" s="912"/>
      <c r="I29" s="1003"/>
      <c r="J29" s="1002"/>
      <c r="K29" s="988"/>
    </row>
    <row r="30" s="890" customFormat="1" ht="15" customHeight="1" spans="1:11">
      <c r="A30" s="952">
        <v>8</v>
      </c>
      <c r="B30" s="949"/>
      <c r="C30" s="950"/>
      <c r="D30" s="950"/>
      <c r="E30" s="951"/>
      <c r="F30" s="910"/>
      <c r="G30" s="911"/>
      <c r="H30" s="912"/>
      <c r="I30" s="1003"/>
      <c r="J30" s="1002"/>
      <c r="K30" s="988"/>
    </row>
    <row r="31" s="890" customFormat="1" ht="15" customHeight="1" spans="1:11">
      <c r="A31" s="952">
        <v>9</v>
      </c>
      <c r="B31" s="949"/>
      <c r="C31" s="950"/>
      <c r="D31" s="950"/>
      <c r="E31" s="951"/>
      <c r="F31" s="910"/>
      <c r="G31" s="911"/>
      <c r="H31" s="912"/>
      <c r="I31" s="1003"/>
      <c r="J31" s="1002"/>
      <c r="K31" s="988"/>
    </row>
    <row r="32" s="890" customFormat="1" ht="15" customHeight="1" spans="1:11">
      <c r="A32" s="952">
        <v>10</v>
      </c>
      <c r="B32" s="949"/>
      <c r="C32" s="950"/>
      <c r="D32" s="950"/>
      <c r="E32" s="951"/>
      <c r="F32" s="910"/>
      <c r="G32" s="911"/>
      <c r="H32" s="912"/>
      <c r="I32" s="1003"/>
      <c r="J32" s="1002"/>
      <c r="K32" s="988"/>
    </row>
    <row r="33" s="890" customFormat="1" ht="15" customHeight="1" spans="1:11">
      <c r="A33" s="953" t="s">
        <v>65</v>
      </c>
      <c r="B33" s="954"/>
      <c r="C33" s="928"/>
      <c r="D33" s="943"/>
      <c r="E33" s="943"/>
      <c r="F33" s="943"/>
      <c r="G33" s="943"/>
      <c r="H33" s="943"/>
      <c r="I33" s="943"/>
      <c r="J33" s="943"/>
      <c r="K33" s="993"/>
    </row>
    <row r="34" s="890" customFormat="1" ht="15" customHeight="1" spans="1:11">
      <c r="A34" s="955" t="s">
        <v>66</v>
      </c>
      <c r="B34" s="956"/>
      <c r="C34" s="957"/>
      <c r="D34" s="958"/>
      <c r="E34" s="958"/>
      <c r="F34" s="958"/>
      <c r="G34" s="958"/>
      <c r="H34" s="958"/>
      <c r="I34" s="958"/>
      <c r="J34" s="958"/>
      <c r="K34" s="1004"/>
    </row>
    <row r="35" s="890" customFormat="1" ht="15" customHeight="1" spans="1:11">
      <c r="A35" s="959" t="s">
        <v>67</v>
      </c>
      <c r="B35" s="960"/>
      <c r="C35" s="961"/>
      <c r="D35" s="961"/>
      <c r="E35" s="961"/>
      <c r="F35" s="961"/>
      <c r="G35" s="961"/>
      <c r="H35" s="961"/>
      <c r="I35" s="961"/>
      <c r="J35" s="961"/>
      <c r="K35" s="1005"/>
    </row>
    <row r="36" s="893" customFormat="1" ht="15" customHeight="1" spans="1:11">
      <c r="A36" s="962" t="s">
        <v>68</v>
      </c>
      <c r="B36" s="963" t="s">
        <v>69</v>
      </c>
      <c r="C36" s="964"/>
      <c r="D36" s="964"/>
      <c r="E36" s="964"/>
      <c r="F36" s="964" t="s">
        <v>70</v>
      </c>
      <c r="G36" s="964"/>
      <c r="H36" s="964"/>
      <c r="I36" s="964" t="s">
        <v>71</v>
      </c>
      <c r="J36" s="964"/>
      <c r="K36" s="1006"/>
    </row>
    <row r="37" s="893" customFormat="1" ht="15" customHeight="1" spans="1:11">
      <c r="A37" s="965"/>
      <c r="B37" s="914" t="s">
        <v>72</v>
      </c>
      <c r="C37" s="917"/>
      <c r="D37" s="917"/>
      <c r="E37" s="917"/>
      <c r="F37" s="914" t="s">
        <v>73</v>
      </c>
      <c r="G37" s="966"/>
      <c r="H37" s="966"/>
      <c r="I37" s="914" t="s">
        <v>74</v>
      </c>
      <c r="J37" s="976"/>
      <c r="K37" s="1007"/>
    </row>
    <row r="38" s="893" customFormat="1" ht="15" customHeight="1" spans="1:11">
      <c r="A38" s="965"/>
      <c r="B38" s="914" t="s">
        <v>75</v>
      </c>
      <c r="C38" s="914"/>
      <c r="D38" s="914"/>
      <c r="E38" s="914"/>
      <c r="F38" s="914" t="s">
        <v>76</v>
      </c>
      <c r="G38" s="967"/>
      <c r="H38" s="967"/>
      <c r="I38" s="914" t="s">
        <v>77</v>
      </c>
      <c r="J38" s="914"/>
      <c r="K38" s="1008"/>
    </row>
    <row r="39" s="890" customFormat="1" ht="15" customHeight="1" spans="1:11">
      <c r="A39" s="968" t="s">
        <v>78</v>
      </c>
      <c r="B39" s="969" t="s">
        <v>79</v>
      </c>
      <c r="C39" s="970"/>
      <c r="D39" s="971"/>
      <c r="E39" s="914"/>
      <c r="F39" s="914" t="s">
        <v>80</v>
      </c>
      <c r="G39" s="972" t="str">
        <f>评估人员!D8</f>
        <v>沈冬梅 彭海云</v>
      </c>
      <c r="H39" s="973"/>
      <c r="I39" s="973"/>
      <c r="J39" s="973"/>
      <c r="K39" s="1009"/>
    </row>
    <row r="40" s="890" customFormat="1" ht="15" customHeight="1" spans="1:11">
      <c r="A40" s="936"/>
      <c r="B40" s="915"/>
      <c r="C40" s="917" t="s">
        <v>81</v>
      </c>
      <c r="D40" s="917" t="s">
        <v>82</v>
      </c>
      <c r="E40" s="917" t="s">
        <v>83</v>
      </c>
      <c r="F40" s="917" t="s">
        <v>84</v>
      </c>
      <c r="G40" s="917" t="s">
        <v>85</v>
      </c>
      <c r="H40" s="917" t="s">
        <v>86</v>
      </c>
      <c r="I40" s="917" t="s">
        <v>87</v>
      </c>
      <c r="J40" s="917" t="s">
        <v>88</v>
      </c>
      <c r="K40" s="988" t="s">
        <v>89</v>
      </c>
    </row>
    <row r="41" s="894" customFormat="1" ht="27" customHeight="1" spans="1:11">
      <c r="A41" s="974" t="s">
        <v>90</v>
      </c>
      <c r="B41" s="975"/>
      <c r="C41" s="976"/>
      <c r="D41" s="976"/>
      <c r="E41" s="976"/>
      <c r="F41" s="976"/>
      <c r="G41" s="976"/>
      <c r="H41" s="976"/>
      <c r="I41" s="976"/>
      <c r="J41" s="976"/>
      <c r="K41" s="1010"/>
    </row>
    <row r="42" s="894" customFormat="1" ht="15" customHeight="1" spans="1:11">
      <c r="A42" s="977" t="s">
        <v>91</v>
      </c>
      <c r="B42" s="978"/>
      <c r="C42" s="979">
        <f>评估人员!D10</f>
        <v>0</v>
      </c>
      <c r="D42" s="979">
        <f>评估人员!D12</f>
        <v>0</v>
      </c>
      <c r="E42" s="979"/>
      <c r="F42" s="979"/>
      <c r="G42" s="979"/>
      <c r="H42" s="979"/>
      <c r="I42" s="979">
        <f>评估人员!D20</f>
        <v>0</v>
      </c>
      <c r="J42" s="979">
        <f>评估人员!D24</f>
        <v>0</v>
      </c>
      <c r="K42" s="1011">
        <f>评估人员!D30</f>
        <v>0</v>
      </c>
    </row>
    <row r="43" s="893" customFormat="1" customHeight="1" spans="1:11">
      <c r="A43" s="980"/>
      <c r="B43" s="981"/>
      <c r="C43" s="981"/>
      <c r="D43" s="981"/>
      <c r="E43" s="981"/>
      <c r="F43" s="981"/>
      <c r="G43" s="981"/>
      <c r="H43" s="981"/>
      <c r="I43" s="981"/>
      <c r="J43" s="981"/>
      <c r="K43" s="981"/>
    </row>
    <row r="44" s="890" customFormat="1" customHeight="1" spans="1:1">
      <c r="A44" s="896"/>
    </row>
    <row r="45" customHeight="1" spans="4:4">
      <c r="D45" s="895"/>
    </row>
  </sheetData>
  <sheetProtection formatCells="0" formatColumns="0" formatRows="0" insertHyperlinks="0" sort="0" autoFilter="0"/>
  <mergeCells count="62">
    <mergeCell ref="A2:K2"/>
    <mergeCell ref="A3:K3"/>
    <mergeCell ref="C5:G5"/>
    <mergeCell ref="C6:G6"/>
    <mergeCell ref="B7:E7"/>
    <mergeCell ref="B8:E8"/>
    <mergeCell ref="F9:G9"/>
    <mergeCell ref="B10:G10"/>
    <mergeCell ref="J11:K11"/>
    <mergeCell ref="H13:K13"/>
    <mergeCell ref="H14:I14"/>
    <mergeCell ref="J14:K14"/>
    <mergeCell ref="B16:G16"/>
    <mergeCell ref="B17:G17"/>
    <mergeCell ref="B18:G18"/>
    <mergeCell ref="B19:G19"/>
    <mergeCell ref="B20:G20"/>
    <mergeCell ref="B21:G21"/>
    <mergeCell ref="A22:E22"/>
    <mergeCell ref="F22:H22"/>
    <mergeCell ref="B23:E23"/>
    <mergeCell ref="F23:H23"/>
    <mergeCell ref="B24:E24"/>
    <mergeCell ref="F24:H24"/>
    <mergeCell ref="B25:E25"/>
    <mergeCell ref="F25:H25"/>
    <mergeCell ref="B26:E26"/>
    <mergeCell ref="F26:H26"/>
    <mergeCell ref="B27:E27"/>
    <mergeCell ref="F27:H27"/>
    <mergeCell ref="B28:E28"/>
    <mergeCell ref="F28:H28"/>
    <mergeCell ref="B29:E29"/>
    <mergeCell ref="F29:H29"/>
    <mergeCell ref="B30:E30"/>
    <mergeCell ref="F30:H30"/>
    <mergeCell ref="B31:E31"/>
    <mergeCell ref="F31:H31"/>
    <mergeCell ref="B32:E32"/>
    <mergeCell ref="F32:H32"/>
    <mergeCell ref="A33:B33"/>
    <mergeCell ref="C33:K33"/>
    <mergeCell ref="A34:B34"/>
    <mergeCell ref="C34:K34"/>
    <mergeCell ref="C36:E36"/>
    <mergeCell ref="G36:H36"/>
    <mergeCell ref="J36:K36"/>
    <mergeCell ref="C37:E37"/>
    <mergeCell ref="G37:H37"/>
    <mergeCell ref="J37:K37"/>
    <mergeCell ref="C38:E38"/>
    <mergeCell ref="G38:H38"/>
    <mergeCell ref="J38:K38"/>
    <mergeCell ref="B39:D39"/>
    <mergeCell ref="G39:K39"/>
    <mergeCell ref="A5:A6"/>
    <mergeCell ref="A36:A38"/>
    <mergeCell ref="H5:H6"/>
    <mergeCell ref="I5:I6"/>
    <mergeCell ref="J5:J6"/>
    <mergeCell ref="K5:K6"/>
    <mergeCell ref="A14:G15"/>
  </mergeCells>
  <hyperlinks>
    <hyperlink ref="A1" location="索引目录!B4" display="返回索引页"/>
  </hyperlinks>
  <printOptions horizontalCentered="1"/>
  <pageMargins left="0.979166666666667" right="0.979166666666667" top="0.788888888888889" bottom="0.46875" header="0.388888888888889" footer="0.388888888888889"/>
  <pageSetup paperSize="9" scale="70" fitToHeight="0" orientation="landscape"/>
  <headerFooter alignWithMargins="0"/>
  <ignoredErrors>
    <ignoredError sqref="G39" unlockedFormula="1"/>
  </ignoredError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A190"/>
  <sheetViews>
    <sheetView showGridLines="0" topLeftCell="A76" workbookViewId="0">
      <selection activeCell="A106" sqref="A106"/>
    </sheetView>
  </sheetViews>
  <sheetFormatPr defaultColWidth="8.64166666666667" defaultRowHeight="15"/>
  <cols>
    <col min="1" max="1" width="116.208333333333" style="873" customWidth="1"/>
    <col min="2" max="32" width="9" style="873"/>
    <col min="33" max="16384" width="8.64166666666667" style="873"/>
  </cols>
  <sheetData>
    <row r="1" spans="1:1">
      <c r="A1" s="874" t="s">
        <v>19</v>
      </c>
    </row>
    <row r="2" ht="19.3" spans="1:1">
      <c r="A2" s="875" t="s">
        <v>92</v>
      </c>
    </row>
    <row r="3" ht="19.25" spans="1:1">
      <c r="A3" s="875"/>
    </row>
    <row r="4" s="867" customFormat="1" ht="18.45" spans="1:1">
      <c r="A4" s="872" t="s">
        <v>93</v>
      </c>
    </row>
    <row r="5" s="867" customFormat="1" ht="15.45" spans="1:1">
      <c r="A5" s="876" t="s">
        <v>94</v>
      </c>
    </row>
    <row r="6" s="867" customFormat="1" ht="55.3" spans="1:1">
      <c r="A6" s="877" t="s">
        <v>95</v>
      </c>
    </row>
    <row r="7" s="867" customFormat="1" ht="55.3" spans="1:1">
      <c r="A7" s="878" t="s">
        <v>96</v>
      </c>
    </row>
    <row r="8" s="867" customFormat="1" ht="18.45" spans="1:1">
      <c r="A8" s="878" t="s">
        <v>97</v>
      </c>
    </row>
    <row r="9" s="867" customFormat="1" ht="55.3" spans="1:1">
      <c r="A9" s="878" t="s">
        <v>98</v>
      </c>
    </row>
    <row r="10" s="867" customFormat="1" ht="18.45" spans="1:1">
      <c r="A10" s="878" t="s">
        <v>99</v>
      </c>
    </row>
    <row r="11" s="867" customFormat="1" ht="36.85" spans="1:1">
      <c r="A11" s="878" t="s">
        <v>100</v>
      </c>
    </row>
    <row r="12" s="867" customFormat="1" ht="18.45" spans="1:1">
      <c r="A12" s="878" t="s">
        <v>101</v>
      </c>
    </row>
    <row r="13" s="867" customFormat="1" ht="36.85" spans="1:1">
      <c r="A13" s="878" t="s">
        <v>102</v>
      </c>
    </row>
    <row r="14" s="867" customFormat="1" ht="18.45" spans="1:1">
      <c r="A14" s="878" t="s">
        <v>103</v>
      </c>
    </row>
    <row r="15" s="867" customFormat="1" ht="36.85" spans="1:1">
      <c r="A15" s="878" t="s">
        <v>104</v>
      </c>
    </row>
    <row r="16" s="867" customFormat="1" ht="36.85" spans="1:1">
      <c r="A16" s="878" t="s">
        <v>105</v>
      </c>
    </row>
    <row r="17" s="867" customFormat="1" ht="18.45" spans="1:1">
      <c r="A17" s="872" t="s">
        <v>106</v>
      </c>
    </row>
    <row r="18" s="867" customFormat="1" ht="18.45" spans="1:1">
      <c r="A18" s="872" t="s">
        <v>107</v>
      </c>
    </row>
    <row r="19" s="867" customFormat="1" ht="18.45" spans="1:1">
      <c r="A19" s="868" t="s">
        <v>108</v>
      </c>
    </row>
    <row r="20" s="867" customFormat="1" ht="18.45" spans="1:1">
      <c r="A20" s="878" t="s">
        <v>109</v>
      </c>
    </row>
    <row r="21" s="867" customFormat="1" ht="36.85" spans="1:1">
      <c r="A21" s="878" t="s">
        <v>110</v>
      </c>
    </row>
    <row r="22" s="867" customFormat="1" ht="18.45" spans="1:1">
      <c r="A22" s="868" t="s">
        <v>111</v>
      </c>
    </row>
    <row r="23" s="867" customFormat="1" ht="36.85" spans="1:1">
      <c r="A23" s="878" t="s">
        <v>112</v>
      </c>
    </row>
    <row r="24" s="867" customFormat="1" ht="18.45" spans="1:1">
      <c r="A24" s="868" t="s">
        <v>113</v>
      </c>
    </row>
    <row r="25" s="867" customFormat="1" ht="36.85" spans="1:1">
      <c r="A25" s="878" t="s">
        <v>114</v>
      </c>
    </row>
    <row r="26" s="867" customFormat="1" ht="18.45" spans="1:1">
      <c r="A26" s="878" t="s">
        <v>115</v>
      </c>
    </row>
    <row r="27" s="867" customFormat="1" ht="18.45" spans="1:1">
      <c r="A27" s="868" t="s">
        <v>116</v>
      </c>
    </row>
    <row r="28" s="867" customFormat="1" ht="18.45" spans="1:1">
      <c r="A28" s="878" t="s">
        <v>117</v>
      </c>
    </row>
    <row r="29" s="867" customFormat="1" ht="18.45" spans="1:1">
      <c r="A29" s="878" t="s">
        <v>118</v>
      </c>
    </row>
    <row r="30" s="867" customFormat="1" ht="18.45" spans="1:1">
      <c r="A30" s="878" t="s">
        <v>119</v>
      </c>
    </row>
    <row r="31" s="867" customFormat="1" ht="36.85" spans="1:1">
      <c r="A31" s="878" t="s">
        <v>120</v>
      </c>
    </row>
    <row r="32" s="867" customFormat="1" ht="18.45" spans="1:1">
      <c r="A32" s="878" t="s">
        <v>121</v>
      </c>
    </row>
    <row r="33" s="867" customFormat="1" ht="18.45" spans="1:1">
      <c r="A33" s="868" t="s">
        <v>122</v>
      </c>
    </row>
    <row r="34" s="867" customFormat="1" ht="18.45" spans="1:1">
      <c r="A34" s="878" t="s">
        <v>123</v>
      </c>
    </row>
    <row r="35" s="868" customFormat="1" ht="18.45" spans="1:1">
      <c r="A35" s="879" t="s">
        <v>124</v>
      </c>
    </row>
    <row r="36" s="868" customFormat="1" ht="18.45" spans="1:1">
      <c r="A36" s="880" t="s">
        <v>125</v>
      </c>
    </row>
    <row r="37" s="867" customFormat="1" ht="18.45" spans="1:1">
      <c r="A37" s="868" t="s">
        <v>126</v>
      </c>
    </row>
    <row r="38" s="867" customFormat="1" ht="18.45" spans="1:1">
      <c r="A38" s="878" t="s">
        <v>127</v>
      </c>
    </row>
    <row r="39" s="867" customFormat="1" ht="18.45" spans="1:1">
      <c r="A39" s="878" t="s">
        <v>128</v>
      </c>
    </row>
    <row r="40" s="867" customFormat="1" ht="36.85" spans="1:1">
      <c r="A40" s="878" t="s">
        <v>129</v>
      </c>
    </row>
    <row r="41" s="867" customFormat="1" ht="18.45" spans="1:1">
      <c r="A41" s="868" t="s">
        <v>130</v>
      </c>
    </row>
    <row r="42" s="867" customFormat="1" ht="36.85" spans="1:1">
      <c r="A42" s="878" t="s">
        <v>131</v>
      </c>
    </row>
    <row r="43" s="867" customFormat="1" ht="18.45" spans="1:1">
      <c r="A43" s="878" t="s">
        <v>132</v>
      </c>
    </row>
    <row r="44" s="867" customFormat="1" ht="18.45" spans="1:1">
      <c r="A44" s="878" t="s">
        <v>133</v>
      </c>
    </row>
    <row r="45" s="867" customFormat="1" ht="18.45" spans="1:1">
      <c r="A45" s="878" t="s">
        <v>134</v>
      </c>
    </row>
    <row r="46" s="867" customFormat="1" ht="36.85" spans="1:1">
      <c r="A46" s="878" t="s">
        <v>135</v>
      </c>
    </row>
    <row r="47" s="867" customFormat="1" ht="18.45" spans="1:1">
      <c r="A47" s="868" t="s">
        <v>136</v>
      </c>
    </row>
    <row r="48" s="867" customFormat="1" ht="18.45" spans="1:1">
      <c r="A48" s="878" t="s">
        <v>137</v>
      </c>
    </row>
    <row r="49" s="867" customFormat="1" ht="36.85" spans="1:1">
      <c r="A49" s="878" t="s">
        <v>138</v>
      </c>
    </row>
    <row r="50" s="867" customFormat="1" ht="18.45" spans="1:1">
      <c r="A50" s="868" t="s">
        <v>139</v>
      </c>
    </row>
    <row r="51" s="867" customFormat="1" ht="18.45" spans="1:1">
      <c r="A51" s="878" t="s">
        <v>140</v>
      </c>
    </row>
    <row r="52" s="867" customFormat="1" ht="18.45" spans="1:1">
      <c r="A52" s="868" t="s">
        <v>141</v>
      </c>
    </row>
    <row r="53" s="867" customFormat="1" ht="18.45" spans="1:1">
      <c r="A53" s="878" t="s">
        <v>142</v>
      </c>
    </row>
    <row r="54" s="867" customFormat="1" ht="18.45" spans="1:1">
      <c r="A54" s="878" t="s">
        <v>143</v>
      </c>
    </row>
    <row r="55" s="867" customFormat="1" ht="18.45" spans="1:1">
      <c r="A55" s="868" t="s">
        <v>144</v>
      </c>
    </row>
    <row r="56" s="867" customFormat="1" ht="18.45" spans="1:1">
      <c r="A56" s="878" t="s">
        <v>145</v>
      </c>
    </row>
    <row r="57" s="867" customFormat="1" ht="18.45" spans="1:1">
      <c r="A57" s="868" t="s">
        <v>146</v>
      </c>
    </row>
    <row r="58" s="867" customFormat="1" ht="18.45" spans="1:1">
      <c r="A58" s="878" t="s">
        <v>147</v>
      </c>
    </row>
    <row r="59" s="867" customFormat="1" ht="18.45" spans="1:1">
      <c r="A59" s="878" t="s">
        <v>148</v>
      </c>
    </row>
    <row r="60" s="867" customFormat="1" ht="18.45" spans="1:1">
      <c r="A60" s="878" t="s">
        <v>149</v>
      </c>
    </row>
    <row r="61" s="867" customFormat="1" ht="18.45" spans="1:1">
      <c r="A61" s="878" t="s">
        <v>150</v>
      </c>
    </row>
    <row r="62" s="867" customFormat="1" ht="73.7" spans="1:1">
      <c r="A62" s="878" t="s">
        <v>151</v>
      </c>
    </row>
    <row r="63" s="867" customFormat="1" ht="18.45" spans="1:1">
      <c r="A63" s="868" t="s">
        <v>152</v>
      </c>
    </row>
    <row r="64" s="867" customFormat="1" ht="18.45" spans="1:1">
      <c r="A64" s="878" t="s">
        <v>153</v>
      </c>
    </row>
    <row r="65" s="867" customFormat="1" ht="18.45" spans="1:1">
      <c r="A65" s="868" t="s">
        <v>154</v>
      </c>
    </row>
    <row r="66" s="867" customFormat="1" ht="18.45" spans="1:1">
      <c r="A66" s="878" t="s">
        <v>155</v>
      </c>
    </row>
    <row r="67" s="867" customFormat="1" ht="18.45" spans="1:1">
      <c r="A67" s="878" t="s">
        <v>156</v>
      </c>
    </row>
    <row r="68" s="867" customFormat="1" ht="18.45" spans="1:1">
      <c r="A68" s="881" t="s">
        <v>157</v>
      </c>
    </row>
    <row r="69" s="867" customFormat="1" ht="18.45" spans="1:1">
      <c r="A69" s="878" t="s">
        <v>158</v>
      </c>
    </row>
    <row r="70" s="867" customFormat="1" ht="36.85" spans="1:1">
      <c r="A70" s="878" t="s">
        <v>159</v>
      </c>
    </row>
    <row r="71" s="867" customFormat="1" ht="18.45" spans="1:1">
      <c r="A71" s="878" t="s">
        <v>160</v>
      </c>
    </row>
    <row r="72" s="867" customFormat="1" ht="18.45" spans="1:1">
      <c r="A72" s="872" t="s">
        <v>161</v>
      </c>
    </row>
    <row r="73" s="867" customFormat="1" ht="18.45" spans="1:1">
      <c r="A73" s="868" t="s">
        <v>162</v>
      </c>
    </row>
    <row r="74" s="867" customFormat="1" ht="18.45" spans="1:1">
      <c r="A74" s="882" t="s">
        <v>163</v>
      </c>
    </row>
    <row r="75" s="867" customFormat="1" ht="18.45" spans="1:1">
      <c r="A75" s="868" t="s">
        <v>164</v>
      </c>
    </row>
    <row r="76" s="867" customFormat="1" ht="18.45" spans="1:1">
      <c r="A76" s="878" t="s">
        <v>165</v>
      </c>
    </row>
    <row r="77" s="867" customFormat="1" ht="18.45" spans="1:1">
      <c r="A77" s="878" t="s">
        <v>166</v>
      </c>
    </row>
    <row r="78" s="867" customFormat="1" ht="18.45" spans="1:1">
      <c r="A78" s="878" t="s">
        <v>167</v>
      </c>
    </row>
    <row r="79" s="867" customFormat="1" ht="18.45" spans="1:1">
      <c r="A79" s="878" t="s">
        <v>168</v>
      </c>
    </row>
    <row r="80" s="867" customFormat="1" ht="18.45" spans="1:1">
      <c r="A80" s="878" t="s">
        <v>169</v>
      </c>
    </row>
    <row r="81" s="867" customFormat="1" ht="18.45" spans="1:1">
      <c r="A81" s="878" t="s">
        <v>170</v>
      </c>
    </row>
    <row r="82" s="867" customFormat="1" ht="36.85" spans="1:1">
      <c r="A82" s="883" t="s">
        <v>171</v>
      </c>
    </row>
    <row r="83" s="867" customFormat="1" ht="18.45" spans="1:1">
      <c r="A83" s="883" t="s">
        <v>172</v>
      </c>
    </row>
    <row r="84" s="867" customFormat="1" ht="36.85" spans="1:1">
      <c r="A84" s="883" t="s">
        <v>173</v>
      </c>
    </row>
    <row r="85" s="867" customFormat="1" ht="36.85" spans="1:1">
      <c r="A85" s="883" t="s">
        <v>174</v>
      </c>
    </row>
    <row r="86" s="867" customFormat="1" ht="36.85" spans="1:1">
      <c r="A86" s="883" t="s">
        <v>175</v>
      </c>
    </row>
    <row r="87" s="867" customFormat="1" ht="36.85" spans="1:1">
      <c r="A87" s="883" t="s">
        <v>176</v>
      </c>
    </row>
    <row r="88" s="867" customFormat="1" ht="36.85" spans="1:1">
      <c r="A88" s="883" t="s">
        <v>177</v>
      </c>
    </row>
    <row r="89" s="867" customFormat="1" ht="36.85" spans="1:1">
      <c r="A89" s="883" t="s">
        <v>178</v>
      </c>
    </row>
    <row r="90" s="867" customFormat="1" ht="18.45" spans="1:1">
      <c r="A90" s="878" t="s">
        <v>179</v>
      </c>
    </row>
    <row r="91" s="867" customFormat="1" ht="73.7" spans="1:1">
      <c r="A91" s="878" t="s">
        <v>180</v>
      </c>
    </row>
    <row r="92" s="867" customFormat="1" ht="18.45" spans="1:1">
      <c r="A92" s="878" t="s">
        <v>181</v>
      </c>
    </row>
    <row r="93" s="867" customFormat="1" ht="36.85" spans="1:1">
      <c r="A93" s="878" t="s">
        <v>182</v>
      </c>
    </row>
    <row r="94" s="867" customFormat="1" ht="18.45" spans="1:1">
      <c r="A94" s="868" t="s">
        <v>183</v>
      </c>
    </row>
    <row r="95" s="867" customFormat="1" ht="18.45" spans="1:1">
      <c r="A95" s="878" t="s">
        <v>184</v>
      </c>
    </row>
    <row r="96" s="867" customFormat="1" ht="18.45" spans="1:1">
      <c r="A96" s="878" t="s">
        <v>185</v>
      </c>
    </row>
    <row r="97" s="867" customFormat="1" ht="36.85" spans="1:1">
      <c r="A97" s="878" t="s">
        <v>186</v>
      </c>
    </row>
    <row r="98" s="867" customFormat="1" ht="18.45" spans="1:1">
      <c r="A98" s="878" t="s">
        <v>187</v>
      </c>
    </row>
    <row r="99" s="867" customFormat="1" ht="36.85" spans="1:1">
      <c r="A99" s="878" t="s">
        <v>188</v>
      </c>
    </row>
    <row r="100" s="867" customFormat="1" ht="18.45" spans="1:1">
      <c r="A100" s="878" t="s">
        <v>189</v>
      </c>
    </row>
    <row r="101" s="867" customFormat="1" ht="36.85" spans="1:1">
      <c r="A101" s="878" t="s">
        <v>190</v>
      </c>
    </row>
    <row r="102" s="867" customFormat="1" ht="36.85" spans="1:1">
      <c r="A102" s="878" t="s">
        <v>191</v>
      </c>
    </row>
    <row r="103" s="867" customFormat="1" ht="18.45" spans="1:1">
      <c r="A103" s="878" t="s">
        <v>192</v>
      </c>
    </row>
    <row r="104" s="867" customFormat="1" ht="18.45" spans="1:1">
      <c r="A104" s="878" t="s">
        <v>193</v>
      </c>
    </row>
    <row r="105" s="869" customFormat="1" ht="18.45" spans="1:1">
      <c r="A105" s="884" t="s">
        <v>194</v>
      </c>
    </row>
    <row r="106" s="867" customFormat="1" ht="55.3" spans="1:1">
      <c r="A106" s="878" t="s">
        <v>195</v>
      </c>
    </row>
    <row r="107" s="867" customFormat="1" ht="36.85" spans="1:1">
      <c r="A107" s="878" t="s">
        <v>196</v>
      </c>
    </row>
    <row r="108" s="867" customFormat="1" ht="18.45" spans="1:1">
      <c r="A108" s="878" t="s">
        <v>197</v>
      </c>
    </row>
    <row r="109" s="867" customFormat="1" ht="18.45" spans="1:1">
      <c r="A109" s="878" t="s">
        <v>198</v>
      </c>
    </row>
    <row r="110" s="867" customFormat="1" ht="18.45" spans="1:1">
      <c r="A110" s="878" t="s">
        <v>199</v>
      </c>
    </row>
    <row r="111" s="867" customFormat="1" ht="18.45" spans="1:1">
      <c r="A111" s="878" t="s">
        <v>200</v>
      </c>
    </row>
    <row r="112" s="867" customFormat="1" ht="18.45" spans="1:1">
      <c r="A112" s="868" t="s">
        <v>201</v>
      </c>
    </row>
    <row r="113" s="867" customFormat="1" ht="18.45" spans="1:1">
      <c r="A113" s="878" t="s">
        <v>202</v>
      </c>
    </row>
    <row r="114" s="867" customFormat="1" ht="36.85" spans="1:1">
      <c r="A114" s="878" t="s">
        <v>203</v>
      </c>
    </row>
    <row r="115" s="867" customFormat="1" ht="18.45" spans="1:1">
      <c r="A115" s="868" t="s">
        <v>204</v>
      </c>
    </row>
    <row r="116" s="867" customFormat="1" ht="36.85" spans="1:1">
      <c r="A116" s="878" t="s">
        <v>205</v>
      </c>
    </row>
    <row r="117" s="867" customFormat="1" ht="18.45" spans="1:1">
      <c r="A117" s="878" t="s">
        <v>206</v>
      </c>
    </row>
    <row r="118" s="867" customFormat="1" ht="18.45" spans="1:1">
      <c r="A118" s="878" t="s">
        <v>207</v>
      </c>
    </row>
    <row r="119" s="867" customFormat="1" ht="18.45" spans="1:1">
      <c r="A119" s="868" t="s">
        <v>208</v>
      </c>
    </row>
    <row r="120" s="870" customFormat="1" ht="18.45" spans="1:1">
      <c r="A120" s="885" t="s">
        <v>209</v>
      </c>
    </row>
    <row r="121" s="867" customFormat="1" ht="18.45" spans="1:1">
      <c r="A121" s="868" t="s">
        <v>210</v>
      </c>
    </row>
    <row r="122" s="867" customFormat="1" ht="18.45" spans="1:1">
      <c r="A122" s="878" t="s">
        <v>211</v>
      </c>
    </row>
    <row r="123" s="867" customFormat="1" ht="18.45" spans="1:1">
      <c r="A123" s="878" t="s">
        <v>212</v>
      </c>
    </row>
    <row r="124" s="867" customFormat="1" ht="36.85" spans="1:1">
      <c r="A124" s="878" t="s">
        <v>213</v>
      </c>
    </row>
    <row r="125" s="867" customFormat="1" ht="18.45" spans="1:1">
      <c r="A125" s="868" t="s">
        <v>214</v>
      </c>
    </row>
    <row r="126" s="867" customFormat="1" ht="18.45" spans="1:1">
      <c r="A126" s="878" t="s">
        <v>215</v>
      </c>
    </row>
    <row r="127" s="867" customFormat="1" ht="18.45" spans="1:1">
      <c r="A127" s="878" t="s">
        <v>216</v>
      </c>
    </row>
    <row r="128" s="867" customFormat="1" ht="18.45" spans="1:1">
      <c r="A128" s="878" t="s">
        <v>217</v>
      </c>
    </row>
    <row r="129" s="867" customFormat="1" ht="18.45" spans="1:1">
      <c r="A129" s="868" t="s">
        <v>218</v>
      </c>
    </row>
    <row r="130" s="867" customFormat="1" ht="18.45" spans="1:1">
      <c r="A130" s="878" t="s">
        <v>219</v>
      </c>
    </row>
    <row r="131" s="867" customFormat="1" ht="18.45" spans="1:1">
      <c r="A131" s="868" t="s">
        <v>220</v>
      </c>
    </row>
    <row r="132" s="867" customFormat="1" ht="18.45" spans="1:1">
      <c r="A132" s="878" t="s">
        <v>221</v>
      </c>
    </row>
    <row r="133" s="867" customFormat="1" ht="18.45" spans="1:1">
      <c r="A133" s="868" t="s">
        <v>222</v>
      </c>
    </row>
    <row r="134" s="867" customFormat="1" ht="18.45" spans="1:1">
      <c r="A134" s="878" t="s">
        <v>223</v>
      </c>
    </row>
    <row r="135" s="867" customFormat="1" ht="18.45" spans="1:1">
      <c r="A135" s="868" t="s">
        <v>224</v>
      </c>
    </row>
    <row r="136" s="871" customFormat="1" ht="18.45" spans="1:1">
      <c r="A136" s="878" t="s">
        <v>225</v>
      </c>
    </row>
    <row r="137" s="867" customFormat="1" ht="18.45" spans="1:1">
      <c r="A137" s="886" t="s">
        <v>226</v>
      </c>
    </row>
    <row r="138" s="867" customFormat="1" ht="18.45" spans="1:1">
      <c r="A138" s="868" t="s">
        <v>227</v>
      </c>
    </row>
    <row r="139" s="867" customFormat="1" ht="18.45" spans="1:1">
      <c r="A139" s="878" t="s">
        <v>228</v>
      </c>
    </row>
    <row r="140" s="867" customFormat="1" ht="18.45" spans="1:1">
      <c r="A140" s="878" t="s">
        <v>229</v>
      </c>
    </row>
    <row r="141" s="867" customFormat="1" ht="18.45" spans="1:1">
      <c r="A141" s="878" t="s">
        <v>230</v>
      </c>
    </row>
    <row r="142" s="867" customFormat="1" ht="18.45" spans="1:1">
      <c r="A142" s="878" t="s">
        <v>231</v>
      </c>
    </row>
    <row r="143" s="867" customFormat="1" ht="18.45" spans="1:1">
      <c r="A143" s="878" t="s">
        <v>232</v>
      </c>
    </row>
    <row r="144" s="867" customFormat="1" ht="18.45" spans="1:1">
      <c r="A144" s="878" t="s">
        <v>233</v>
      </c>
    </row>
    <row r="145" s="867" customFormat="1" ht="18.45" spans="1:1">
      <c r="A145" s="868" t="s">
        <v>234</v>
      </c>
    </row>
    <row r="146" s="867" customFormat="1" ht="18.45" spans="1:1">
      <c r="A146" s="878" t="s">
        <v>235</v>
      </c>
    </row>
    <row r="147" s="867" customFormat="1" ht="18.45" spans="1:1">
      <c r="A147" s="868" t="s">
        <v>236</v>
      </c>
    </row>
    <row r="148" s="867" customFormat="1" ht="18.45" spans="1:1">
      <c r="A148" s="878" t="s">
        <v>237</v>
      </c>
    </row>
    <row r="149" s="867" customFormat="1" ht="18.45" spans="1:1">
      <c r="A149" s="868" t="s">
        <v>238</v>
      </c>
    </row>
    <row r="150" s="867" customFormat="1" ht="18.45" spans="1:1">
      <c r="A150" s="878" t="s">
        <v>239</v>
      </c>
    </row>
    <row r="151" s="867" customFormat="1" ht="18.45" spans="1:1">
      <c r="A151" s="868" t="s">
        <v>240</v>
      </c>
    </row>
    <row r="152" s="867" customFormat="1" ht="18.45" spans="1:1">
      <c r="A152" s="878" t="s">
        <v>241</v>
      </c>
    </row>
    <row r="153" s="872" customFormat="1" ht="18.45" spans="1:1">
      <c r="A153" s="872" t="s">
        <v>242</v>
      </c>
    </row>
    <row r="154" s="867" customFormat="1" ht="18.45" spans="1:1">
      <c r="A154" s="878" t="s">
        <v>243</v>
      </c>
    </row>
    <row r="155" s="867" customFormat="1" ht="18.45" spans="1:1">
      <c r="A155" s="886" t="s">
        <v>244</v>
      </c>
    </row>
    <row r="156" s="867" customFormat="1" ht="18.45" spans="1:1">
      <c r="A156" s="878" t="s">
        <v>245</v>
      </c>
    </row>
    <row r="157" s="867" customFormat="1" ht="18.45" spans="1:1">
      <c r="A157" s="886" t="s">
        <v>246</v>
      </c>
    </row>
    <row r="158" s="867" customFormat="1" ht="18.45" spans="1:1">
      <c r="A158" s="878" t="s">
        <v>247</v>
      </c>
    </row>
    <row r="159" s="867" customFormat="1" ht="18.45" spans="1:1">
      <c r="A159" s="886" t="s">
        <v>248</v>
      </c>
    </row>
    <row r="160" s="867" customFormat="1" ht="18.45" spans="1:1">
      <c r="A160" s="887" t="s">
        <v>249</v>
      </c>
    </row>
    <row r="161" s="867" customFormat="1" ht="18.45" spans="1:1">
      <c r="A161" s="878" t="s">
        <v>250</v>
      </c>
    </row>
    <row r="162" s="867" customFormat="1" ht="18.45" spans="1:1">
      <c r="A162" s="887" t="s">
        <v>251</v>
      </c>
    </row>
    <row r="163" s="867" customFormat="1" ht="18.45" spans="1:1">
      <c r="A163" s="878" t="s">
        <v>252</v>
      </c>
    </row>
    <row r="164" s="867" customFormat="1" ht="18.45" spans="1:1">
      <c r="A164" s="887" t="s">
        <v>253</v>
      </c>
    </row>
    <row r="165" s="867" customFormat="1" ht="18.45" spans="1:1">
      <c r="A165" s="878" t="s">
        <v>254</v>
      </c>
    </row>
    <row r="166" s="867" customFormat="1" ht="18.45" spans="1:1">
      <c r="A166" s="878" t="s">
        <v>255</v>
      </c>
    </row>
    <row r="167" s="867" customFormat="1" ht="18.45" spans="1:1">
      <c r="A167" s="878" t="s">
        <v>256</v>
      </c>
    </row>
    <row r="168" s="867" customFormat="1" ht="18.45" spans="1:1">
      <c r="A168" s="887" t="s">
        <v>257</v>
      </c>
    </row>
    <row r="169" s="867" customFormat="1" ht="18.45" spans="1:1">
      <c r="A169" s="878" t="s">
        <v>258</v>
      </c>
    </row>
    <row r="170" s="867" customFormat="1" ht="18.45" spans="1:1">
      <c r="A170" s="887" t="s">
        <v>259</v>
      </c>
    </row>
    <row r="171" s="867" customFormat="1" ht="36.85" spans="1:1">
      <c r="A171" s="878" t="s">
        <v>260</v>
      </c>
    </row>
    <row r="172" s="867" customFormat="1" ht="18.45" spans="1:1">
      <c r="A172" s="887" t="s">
        <v>261</v>
      </c>
    </row>
    <row r="173" s="867" customFormat="1" ht="36.85" spans="1:1">
      <c r="A173" s="878" t="s">
        <v>262</v>
      </c>
    </row>
    <row r="174" s="867" customFormat="1" ht="18.45" spans="1:1">
      <c r="A174" s="887" t="s">
        <v>263</v>
      </c>
    </row>
    <row r="175" s="867" customFormat="1" ht="18.45" spans="1:1">
      <c r="A175" s="878" t="s">
        <v>264</v>
      </c>
    </row>
    <row r="176" s="867" customFormat="1" ht="18.45" spans="1:1">
      <c r="A176" s="887" t="s">
        <v>265</v>
      </c>
    </row>
    <row r="177" s="867" customFormat="1" ht="18.45" spans="1:1">
      <c r="A177" s="878" t="s">
        <v>266</v>
      </c>
    </row>
    <row r="178" s="867" customFormat="1" ht="18.45" spans="1:1">
      <c r="A178" s="887" t="s">
        <v>267</v>
      </c>
    </row>
    <row r="179" s="867" customFormat="1" ht="18.45" spans="1:1">
      <c r="A179" s="878" t="s">
        <v>268</v>
      </c>
    </row>
    <row r="180" s="867" customFormat="1" ht="18.45" spans="1:1">
      <c r="A180" s="887" t="s">
        <v>269</v>
      </c>
    </row>
    <row r="181" s="867" customFormat="1" ht="18.45" spans="1:1">
      <c r="A181" s="878" t="s">
        <v>270</v>
      </c>
    </row>
    <row r="182" s="867" customFormat="1" ht="18.45" spans="1:1">
      <c r="A182" s="887" t="s">
        <v>271</v>
      </c>
    </row>
    <row r="183" s="867" customFormat="1" ht="18.45" spans="1:1">
      <c r="A183" s="878" t="s">
        <v>272</v>
      </c>
    </row>
    <row r="184" s="867" customFormat="1" ht="18.45" spans="1:1">
      <c r="A184" s="887" t="s">
        <v>273</v>
      </c>
    </row>
    <row r="185" s="867" customFormat="1" ht="18.45" spans="1:1">
      <c r="A185" s="878" t="s">
        <v>274</v>
      </c>
    </row>
    <row r="186" s="867" customFormat="1" ht="18.45" spans="1:1">
      <c r="A186" s="887" t="s">
        <v>275</v>
      </c>
    </row>
    <row r="187" s="867" customFormat="1" ht="18.45" spans="1:1">
      <c r="A187" s="878" t="s">
        <v>276</v>
      </c>
    </row>
    <row r="188" s="867" customFormat="1"/>
    <row r="189" s="867" customFormat="1"/>
    <row r="190" s="867" customFormat="1"/>
  </sheetData>
  <hyperlinks>
    <hyperlink ref="A19" location="'流动资产--货币'!A6" display="(1)表3-1-1 货币资金--现金"/>
    <hyperlink ref="A27" location="'短投'!A6" display="(4)表3-2-1 交易性—股票"/>
    <hyperlink ref="A22" location="'流动资产--货币 (2)'!A6" display="(2)表3-1-2 货币资金--银行存款"/>
    <hyperlink ref="A24" location="'流动资产--货币 (3)'!A6" display="(3)表3-1-3 货币资金--其他货币资金"/>
    <hyperlink ref="A33" location="'短投 (2)'!A6" display="(5)表3-2-2 交易性—债券"/>
    <hyperlink ref="A37" location="'流动资产--票据'!A6" display="(7)表3-3 应收票据"/>
    <hyperlink ref="A52" location="'流动资产--利润'!A6" display="(11)表3-7应收股利"/>
    <hyperlink ref="A50" location="'流动资产--利息'!A6" display="(10)表3-6 应收利息"/>
    <hyperlink ref="A41" location="'流动资产--应收'!A6" display="(8)表3-4应收账款"/>
    <hyperlink ref="A55" location="'流动资产--其他应收'!A6" display="(12)表3—8 其他应收款"/>
    <hyperlink ref="A47" location="'流动资产--预付'!A6" display="(9)表3-5 预付账款"/>
    <hyperlink ref="A57" location="'流动资产--存货'!A6" display="(13)表3—9—1至3-9-8 存货类"/>
    <hyperlink ref="A63" location="'一年到期长期债券'!A6" display="(14)表3--10 一年内到期的非流动资产 "/>
    <hyperlink ref="A65" location="'其他流动资产'!A6" display="(15)表3--11 其他流动资产"/>
    <hyperlink ref="A68" location="'长期投资汇总表'!A6" display="2.非流动资产类中金融货币类类填表说明(表4--1-1至4--4)"/>
    <hyperlink ref="A138" location="'土地使用权'!A6" display="(1)无形资产—土地使用权填表说明(表4-12-1)"/>
    <hyperlink ref="A147" location="'其他无形资产'!A6" display="(3)无形资产—其他无形资产填表说明：(表4-12-3)"/>
    <hyperlink ref="A160" location="'短期借款'!A6" display="(1)长、短期借款（表5-1，表6-1）"/>
    <hyperlink ref="A164" location="'应付票据'!A6" display="(3)应付票据(表5-3)"/>
    <hyperlink ref="A168" location="'应付帐款'!A6" display="(4)应付账款（表5-4）、预收账款（表5-5）、其它应付款（表5-10）"/>
    <hyperlink ref="A174" location="'预提费用'!A6" display="(7)应付利息（表5-8）和应付股利（表5-9）"/>
    <hyperlink ref="A170" location="'应付工资'!A6" display="(5)职工薪酬（表5-6）"/>
    <hyperlink ref="A172" location="'应交税金'!A6" display="(6)应交税费（表5-7）"/>
    <hyperlink ref="A176" location="'一年内到期长期负债'!A6" display="(8)一年内到期的非流动负债（表5-11）"/>
    <hyperlink ref="A184" location="'应付债券'!A6" display="(12)专项应付款（表6-4）、预计负债（表6-5）和其他非流动负债（表6-7）"/>
    <hyperlink ref="A105" location="'机器设备'!A6" display="(3)表4-6-4机器设备"/>
    <hyperlink ref="A112" location="'车辆'!A6" display="(4)表4-6-5车辆"/>
    <hyperlink ref="A94" location="'构筑物'!A6" display="(2)表4-6-2构筑物和表4-6-3管道沟槽"/>
    <hyperlink ref="A115" location="'电子设备'!A6" display="(5)表4-6-6，电子设备"/>
    <hyperlink ref="A5" location="目录!b6" display=" (一)填表范围："/>
    <hyperlink ref="A1" location="索引目录!A1" display="返回索引页"/>
    <hyperlink ref="A73" location="'构筑物'!A6" display="(1)投资性房地产表4-5-1至表4-5-4"/>
    <hyperlink ref="A75" location="'构筑物'!A6" display="(2)房屋建筑物表4-6-1"/>
    <hyperlink ref="A119" location="'电子设备'!A6" display="(6)表4-6-7，土地"/>
    <hyperlink ref="A121" location="'电子设备'!A6" display="(7)表4-7-1在建-土建"/>
    <hyperlink ref="A125" location="'电子设备'!A6" display="(8)表4-7-2在建-设备"/>
    <hyperlink ref="A129" location="'电子设备'!A6" display="(9)表4-8工程物资"/>
    <hyperlink ref="A131" location="'电子设备'!A6" display="(10)表4-9固定资产清理"/>
    <hyperlink ref="A133" location="'电子设备'!A6" display="(11)表4-10生产性生物资产"/>
    <hyperlink ref="A135" location="'电子设备'!A6" display="(12)表4-11油气资产"/>
    <hyperlink ref="A145" location="'土地使用权'!A6" display="(2)无形资产—矿业权填表说明(表4-12-2)"/>
    <hyperlink ref="A149" location="'其他无形资产'!A6" display="(4)开发支出（表4-13）"/>
    <hyperlink ref="A151" location="'其他无形资产'!A6" display="(5)商誉(表4-14)"/>
    <hyperlink ref="A153" location="'其他无形资产'!A6" display="5.长期待摊费用（表4-15）"/>
    <hyperlink ref="A162" location="'应付票据'!A6" display="(2)交易性金融负债(表5-2)"/>
    <hyperlink ref="A178" location="'一年内到期长期负债'!A6" display="(9)其他流动负债（表5-12）"/>
    <hyperlink ref="A180" location="'一年内到期长期负债'!A6" display="(10)应付债券（表6-2）"/>
    <hyperlink ref="A182" location="'一年内到期长期负债'!A6" display="(11)长期应付款（表6-3）"/>
    <hyperlink ref="A186" location="'一年内到期长期负债'!A6" display="(13)递延所得税负债（表6-6）"/>
  </hyperlinks>
  <pageMargins left="0.75" right="0.75" top="1" bottom="1" header="0.5" footer="0.5"/>
  <pageSetup paperSize="9" orientation="portrait"/>
  <headerFooter alignWithMargins="0">
    <oddFooter>&amp;C共&amp;"Times New Roman,常规"&amp;N&amp;"宋体,常规"页,第&amp;P页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399884029663991"/>
    <pageSetUpPr fitToPage="1"/>
  </sheetPr>
  <dimension ref="A1:S34"/>
  <sheetViews>
    <sheetView showGridLines="0" topLeftCell="A7" workbookViewId="0">
      <selection activeCell="P13" sqref="P13"/>
    </sheetView>
  </sheetViews>
  <sheetFormatPr defaultColWidth="8.64166666666667" defaultRowHeight="14.1"/>
  <cols>
    <col min="1" max="1" width="8.56666666666667" style="834" customWidth="1"/>
    <col min="2" max="3" width="9" style="834"/>
    <col min="4" max="4" width="36.5" style="834" customWidth="1"/>
    <col min="5" max="5" width="5.5" style="834"/>
    <col min="6" max="6" width="3.35833333333333" style="834"/>
    <col min="7" max="7" width="3.5" style="834"/>
    <col min="8" max="8" width="3.35833333333333" style="834"/>
    <col min="9" max="9" width="3.5" style="834"/>
    <col min="10" max="10" width="3.35833333333333" style="834"/>
    <col min="11" max="12" width="9" style="834"/>
    <col min="13" max="13" width="5.56666666666667" style="834" customWidth="1"/>
    <col min="14" max="14" width="8.56666666666667" style="834" customWidth="1"/>
    <col min="15" max="16" width="9" style="834"/>
    <col min="17" max="19" width="8.64166666666667" style="834" hidden="1" customWidth="1"/>
    <col min="20" max="32" width="9" style="834"/>
    <col min="33" max="16384" width="8.64166666666667" style="834"/>
  </cols>
  <sheetData>
    <row r="1" ht="14.85" spans="1:1">
      <c r="A1" s="40" t="s">
        <v>19</v>
      </c>
    </row>
    <row r="2" ht="25" customHeight="1" spans="1:14">
      <c r="A2" s="835"/>
      <c r="B2" s="836"/>
      <c r="C2" s="836"/>
      <c r="D2" s="836"/>
      <c r="E2" s="836"/>
      <c r="F2" s="836"/>
      <c r="G2" s="836"/>
      <c r="H2" s="836"/>
      <c r="I2" s="836"/>
      <c r="J2" s="836"/>
      <c r="K2" s="836"/>
      <c r="L2" s="836"/>
      <c r="M2" s="836"/>
      <c r="N2" s="858"/>
    </row>
    <row r="3" spans="1:14">
      <c r="A3" s="837"/>
      <c r="B3" s="838"/>
      <c r="C3" s="839"/>
      <c r="D3" s="839"/>
      <c r="E3" s="839"/>
      <c r="F3" s="839"/>
      <c r="G3" s="839"/>
      <c r="H3" s="839"/>
      <c r="I3" s="839"/>
      <c r="J3" s="839"/>
      <c r="K3" s="839"/>
      <c r="L3" s="839"/>
      <c r="M3" s="859"/>
      <c r="N3" s="860"/>
    </row>
    <row r="4" spans="1:14">
      <c r="A4" s="837"/>
      <c r="B4" s="840"/>
      <c r="C4" s="841"/>
      <c r="D4" s="841"/>
      <c r="E4" s="841"/>
      <c r="F4" s="841"/>
      <c r="G4" s="841"/>
      <c r="H4" s="841"/>
      <c r="I4" s="841"/>
      <c r="J4" s="841"/>
      <c r="K4" s="841"/>
      <c r="L4" s="841"/>
      <c r="M4" s="861"/>
      <c r="N4" s="860"/>
    </row>
    <row r="5" spans="1:14">
      <c r="A5" s="837"/>
      <c r="B5" s="840"/>
      <c r="C5" s="841"/>
      <c r="D5" s="841"/>
      <c r="E5" s="841"/>
      <c r="F5" s="841"/>
      <c r="G5" s="841"/>
      <c r="H5" s="841"/>
      <c r="I5" s="841"/>
      <c r="J5" s="841"/>
      <c r="K5" s="841"/>
      <c r="L5" s="841"/>
      <c r="M5" s="861"/>
      <c r="N5" s="860"/>
    </row>
    <row r="6" spans="1:14">
      <c r="A6" s="837"/>
      <c r="B6" s="840"/>
      <c r="C6" s="841"/>
      <c r="D6" s="841"/>
      <c r="E6" s="841"/>
      <c r="F6" s="841"/>
      <c r="G6" s="841"/>
      <c r="H6" s="841"/>
      <c r="I6" s="841"/>
      <c r="J6" s="841"/>
      <c r="K6" s="841"/>
      <c r="L6" s="841"/>
      <c r="M6" s="861"/>
      <c r="N6" s="860"/>
    </row>
    <row r="7" ht="15.75" customHeight="1" spans="1:14">
      <c r="A7" s="837"/>
      <c r="B7" s="840"/>
      <c r="C7" s="841"/>
      <c r="D7" s="842" t="s">
        <v>277</v>
      </c>
      <c r="E7" s="842"/>
      <c r="F7" s="842"/>
      <c r="G7" s="842"/>
      <c r="H7" s="842"/>
      <c r="I7" s="842"/>
      <c r="J7" s="842"/>
      <c r="K7" s="842"/>
      <c r="L7" s="841"/>
      <c r="M7" s="861"/>
      <c r="N7" s="860"/>
    </row>
    <row r="8" ht="27" customHeight="1" spans="1:19">
      <c r="A8" s="837"/>
      <c r="B8" s="840"/>
      <c r="C8" s="841"/>
      <c r="D8" s="842"/>
      <c r="E8" s="842"/>
      <c r="F8" s="842"/>
      <c r="G8" s="842"/>
      <c r="H8" s="842"/>
      <c r="I8" s="842"/>
      <c r="J8" s="842"/>
      <c r="K8" s="842"/>
      <c r="L8" s="841"/>
      <c r="M8" s="861"/>
      <c r="N8" s="860"/>
      <c r="Q8" s="834">
        <v>2009</v>
      </c>
      <c r="R8" s="834">
        <v>1</v>
      </c>
      <c r="S8" s="834">
        <v>1</v>
      </c>
    </row>
    <row r="9" ht="27.85" spans="1:19">
      <c r="A9" s="837"/>
      <c r="B9" s="843" t="s">
        <v>278</v>
      </c>
      <c r="C9" s="844"/>
      <c r="D9" s="844"/>
      <c r="E9" s="844"/>
      <c r="F9" s="844"/>
      <c r="G9" s="844"/>
      <c r="H9" s="844"/>
      <c r="I9" s="844"/>
      <c r="J9" s="844"/>
      <c r="K9" s="844"/>
      <c r="L9" s="844"/>
      <c r="M9" s="862"/>
      <c r="N9" s="860"/>
      <c r="Q9" s="834">
        <v>2010</v>
      </c>
      <c r="R9" s="834">
        <v>2</v>
      </c>
      <c r="S9" s="834">
        <v>2</v>
      </c>
    </row>
    <row r="10" ht="30.75" customHeight="1" spans="1:19">
      <c r="A10" s="837"/>
      <c r="B10" s="845"/>
      <c r="C10" s="846"/>
      <c r="D10" s="846"/>
      <c r="E10" s="846"/>
      <c r="F10" s="846"/>
      <c r="G10" s="846"/>
      <c r="H10" s="846"/>
      <c r="I10" s="846"/>
      <c r="J10" s="846"/>
      <c r="K10" s="846"/>
      <c r="L10" s="846"/>
      <c r="M10" s="863"/>
      <c r="N10" s="860"/>
      <c r="Q10" s="834">
        <v>2011</v>
      </c>
      <c r="R10" s="834">
        <v>3</v>
      </c>
      <c r="S10" s="834">
        <v>3</v>
      </c>
    </row>
    <row r="11" ht="15.4" spans="1:19">
      <c r="A11" s="837"/>
      <c r="B11" s="845"/>
      <c r="C11" s="846"/>
      <c r="D11" s="847" t="s">
        <v>279</v>
      </c>
      <c r="E11" s="848">
        <v>2020</v>
      </c>
      <c r="F11" s="849" t="s">
        <v>280</v>
      </c>
      <c r="G11" s="848">
        <v>7</v>
      </c>
      <c r="H11" s="850" t="s">
        <v>281</v>
      </c>
      <c r="I11" s="848">
        <v>30</v>
      </c>
      <c r="J11" s="850" t="s">
        <v>282</v>
      </c>
      <c r="K11" s="851"/>
      <c r="L11" s="851"/>
      <c r="M11" s="863"/>
      <c r="N11" s="860"/>
      <c r="Q11" s="834">
        <v>2012</v>
      </c>
      <c r="R11" s="834">
        <v>4</v>
      </c>
      <c r="S11" s="834">
        <v>4</v>
      </c>
    </row>
    <row r="12" ht="15.4" spans="1:19">
      <c r="A12" s="837"/>
      <c r="B12" s="845"/>
      <c r="C12" s="846"/>
      <c r="D12" s="846"/>
      <c r="E12" s="851"/>
      <c r="F12" s="851"/>
      <c r="G12" s="851"/>
      <c r="H12" s="851"/>
      <c r="I12" s="851"/>
      <c r="J12" s="851"/>
      <c r="K12" s="851"/>
      <c r="L12" s="851"/>
      <c r="M12" s="863"/>
      <c r="N12" s="860"/>
      <c r="Q12" s="834">
        <v>2013</v>
      </c>
      <c r="R12" s="834">
        <v>5</v>
      </c>
      <c r="S12" s="834">
        <v>5</v>
      </c>
    </row>
    <row r="13" ht="53.25" customHeight="1" spans="1:19">
      <c r="A13" s="837"/>
      <c r="B13" s="845"/>
      <c r="C13" s="846"/>
      <c r="D13" s="852" t="s">
        <v>283</v>
      </c>
      <c r="E13" s="853" t="s">
        <v>277</v>
      </c>
      <c r="F13" s="853"/>
      <c r="G13" s="853"/>
      <c r="H13" s="853"/>
      <c r="I13" s="853"/>
      <c r="J13" s="853"/>
      <c r="K13" s="853"/>
      <c r="L13" s="853"/>
      <c r="M13" s="863"/>
      <c r="N13" s="860"/>
      <c r="Q13" s="834">
        <v>2014</v>
      </c>
      <c r="R13" s="834">
        <v>6</v>
      </c>
      <c r="S13" s="834">
        <v>6</v>
      </c>
    </row>
    <row r="14" ht="15.4" spans="1:19">
      <c r="A14" s="837"/>
      <c r="B14" s="845"/>
      <c r="C14" s="846"/>
      <c r="D14" s="846"/>
      <c r="E14" s="851"/>
      <c r="F14" s="851"/>
      <c r="G14" s="851"/>
      <c r="H14" s="851"/>
      <c r="I14" s="851"/>
      <c r="J14" s="851"/>
      <c r="K14" s="851"/>
      <c r="L14" s="851"/>
      <c r="M14" s="863"/>
      <c r="N14" s="860"/>
      <c r="Q14" s="834">
        <v>2015</v>
      </c>
      <c r="R14" s="834">
        <v>7</v>
      </c>
      <c r="S14" s="834">
        <v>7</v>
      </c>
    </row>
    <row r="15" ht="15.4" spans="1:19">
      <c r="A15" s="837"/>
      <c r="B15" s="845"/>
      <c r="C15" s="846"/>
      <c r="D15" s="846" t="s">
        <v>284</v>
      </c>
      <c r="E15" s="853"/>
      <c r="F15" s="853"/>
      <c r="G15" s="853"/>
      <c r="H15" s="853"/>
      <c r="I15" s="853"/>
      <c r="J15" s="853"/>
      <c r="K15" s="853"/>
      <c r="L15" s="853"/>
      <c r="M15" s="863"/>
      <c r="N15" s="860"/>
      <c r="R15" s="834">
        <v>8</v>
      </c>
      <c r="S15" s="834">
        <v>8</v>
      </c>
    </row>
    <row r="16" ht="15.4" spans="1:19">
      <c r="A16" s="837"/>
      <c r="B16" s="845"/>
      <c r="C16" s="846"/>
      <c r="D16" s="846"/>
      <c r="E16" s="851"/>
      <c r="F16" s="851"/>
      <c r="G16" s="851"/>
      <c r="H16" s="851"/>
      <c r="I16" s="851"/>
      <c r="J16" s="851"/>
      <c r="K16" s="851"/>
      <c r="L16" s="851"/>
      <c r="M16" s="863"/>
      <c r="N16" s="860"/>
      <c r="R16" s="834">
        <v>9</v>
      </c>
      <c r="S16" s="834">
        <v>9</v>
      </c>
    </row>
    <row r="17" ht="15.4" spans="1:19">
      <c r="A17" s="837"/>
      <c r="B17" s="845"/>
      <c r="C17" s="846"/>
      <c r="D17" s="854" t="s">
        <v>285</v>
      </c>
      <c r="E17" s="853"/>
      <c r="F17" s="853"/>
      <c r="G17" s="853"/>
      <c r="H17" s="853"/>
      <c r="I17" s="853"/>
      <c r="J17" s="853"/>
      <c r="K17" s="853"/>
      <c r="L17" s="853"/>
      <c r="M17" s="863"/>
      <c r="N17" s="860"/>
      <c r="R17" s="834">
        <v>10</v>
      </c>
      <c r="S17" s="834">
        <v>10</v>
      </c>
    </row>
    <row r="18" ht="15.4" spans="1:19">
      <c r="A18" s="837"/>
      <c r="B18" s="845"/>
      <c r="C18" s="846"/>
      <c r="D18" s="846"/>
      <c r="E18" s="851"/>
      <c r="F18" s="851"/>
      <c r="G18" s="851"/>
      <c r="H18" s="851"/>
      <c r="I18" s="851"/>
      <c r="J18" s="851"/>
      <c r="K18" s="851"/>
      <c r="L18" s="851"/>
      <c r="M18" s="863"/>
      <c r="N18" s="860"/>
      <c r="R18" s="834">
        <v>11</v>
      </c>
      <c r="S18" s="834">
        <v>11</v>
      </c>
    </row>
    <row r="19" ht="15.4" spans="1:19">
      <c r="A19" s="837"/>
      <c r="B19" s="845"/>
      <c r="C19" s="846"/>
      <c r="D19" s="846" t="s">
        <v>286</v>
      </c>
      <c r="E19" s="848">
        <v>2020</v>
      </c>
      <c r="F19" s="850" t="s">
        <v>287</v>
      </c>
      <c r="G19" s="848">
        <v>5</v>
      </c>
      <c r="H19" s="850" t="s">
        <v>281</v>
      </c>
      <c r="I19" s="864">
        <v>20</v>
      </c>
      <c r="J19" s="850" t="s">
        <v>282</v>
      </c>
      <c r="K19" s="851"/>
      <c r="L19" s="851"/>
      <c r="M19" s="863"/>
      <c r="N19" s="860"/>
      <c r="R19" s="834">
        <v>12</v>
      </c>
      <c r="S19" s="834">
        <v>12</v>
      </c>
    </row>
    <row r="20" ht="15.4" spans="1:19">
      <c r="A20" s="837"/>
      <c r="B20" s="845"/>
      <c r="C20" s="846"/>
      <c r="D20" s="846"/>
      <c r="E20" s="846"/>
      <c r="F20" s="846"/>
      <c r="G20" s="846"/>
      <c r="H20" s="846"/>
      <c r="I20" s="846"/>
      <c r="J20" s="846"/>
      <c r="K20" s="846"/>
      <c r="L20" s="846"/>
      <c r="M20" s="863"/>
      <c r="N20" s="860"/>
      <c r="S20" s="834">
        <v>13</v>
      </c>
    </row>
    <row r="21" ht="15.4" spans="1:19">
      <c r="A21" s="837"/>
      <c r="B21" s="845"/>
      <c r="C21" s="846"/>
      <c r="D21" s="846"/>
      <c r="E21" s="846"/>
      <c r="F21" s="846"/>
      <c r="G21" s="846"/>
      <c r="H21" s="846"/>
      <c r="I21" s="846"/>
      <c r="J21" s="846"/>
      <c r="K21" s="846"/>
      <c r="L21" s="846"/>
      <c r="M21" s="863"/>
      <c r="N21" s="860"/>
      <c r="S21" s="834">
        <v>14</v>
      </c>
    </row>
    <row r="22" ht="15.4" spans="1:19">
      <c r="A22" s="837"/>
      <c r="B22" s="845"/>
      <c r="C22" s="846"/>
      <c r="D22" s="846"/>
      <c r="E22" s="846"/>
      <c r="F22" s="846"/>
      <c r="G22" s="846"/>
      <c r="H22" s="846"/>
      <c r="I22" s="846"/>
      <c r="J22" s="846"/>
      <c r="K22" s="846"/>
      <c r="L22" s="846"/>
      <c r="M22" s="863"/>
      <c r="N22" s="860"/>
      <c r="S22" s="834">
        <v>15</v>
      </c>
    </row>
    <row r="23" ht="15.4" spans="1:19">
      <c r="A23" s="837"/>
      <c r="B23" s="845"/>
      <c r="C23" s="846"/>
      <c r="D23" s="846"/>
      <c r="E23" s="846"/>
      <c r="F23" s="846"/>
      <c r="G23" s="846"/>
      <c r="H23" s="846"/>
      <c r="I23" s="846"/>
      <c r="J23" s="846"/>
      <c r="K23" s="846"/>
      <c r="L23" s="846"/>
      <c r="M23" s="863"/>
      <c r="N23" s="860"/>
      <c r="S23" s="834">
        <v>20</v>
      </c>
    </row>
    <row r="24" ht="15.4" spans="1:19">
      <c r="A24" s="837"/>
      <c r="B24" s="845"/>
      <c r="C24" s="846"/>
      <c r="D24" s="846"/>
      <c r="E24" s="846"/>
      <c r="F24" s="846"/>
      <c r="G24" s="846"/>
      <c r="H24" s="846"/>
      <c r="I24" s="846"/>
      <c r="J24" s="846"/>
      <c r="K24" s="846"/>
      <c r="L24" s="846"/>
      <c r="M24" s="863"/>
      <c r="N24" s="860"/>
      <c r="S24" s="834">
        <v>21</v>
      </c>
    </row>
    <row r="25" ht="16.15" spans="1:19">
      <c r="A25" s="837"/>
      <c r="B25" s="855"/>
      <c r="C25" s="856"/>
      <c r="D25" s="856"/>
      <c r="E25" s="856"/>
      <c r="F25" s="856"/>
      <c r="G25" s="856"/>
      <c r="H25" s="856"/>
      <c r="I25" s="856"/>
      <c r="J25" s="856"/>
      <c r="K25" s="856"/>
      <c r="L25" s="856"/>
      <c r="M25" s="865"/>
      <c r="N25" s="860"/>
      <c r="S25" s="834">
        <v>22</v>
      </c>
    </row>
    <row r="26" ht="25" customHeight="1" spans="1:19">
      <c r="A26" s="857"/>
      <c r="B26" s="836"/>
      <c r="C26" s="836"/>
      <c r="D26" s="836"/>
      <c r="E26" s="836"/>
      <c r="F26" s="836"/>
      <c r="G26" s="836"/>
      <c r="H26" s="836"/>
      <c r="I26" s="836"/>
      <c r="J26" s="836"/>
      <c r="K26" s="836"/>
      <c r="L26" s="836"/>
      <c r="M26" s="836"/>
      <c r="N26" s="866"/>
      <c r="S26" s="834">
        <v>23</v>
      </c>
    </row>
    <row r="27" spans="19:19">
      <c r="S27" s="834">
        <v>24</v>
      </c>
    </row>
    <row r="28" spans="19:19">
      <c r="S28" s="834">
        <v>25</v>
      </c>
    </row>
    <row r="29" spans="19:19">
      <c r="S29" s="834">
        <v>26</v>
      </c>
    </row>
    <row r="30" spans="19:19">
      <c r="S30" s="834">
        <v>27</v>
      </c>
    </row>
    <row r="31" spans="19:19">
      <c r="S31" s="834">
        <v>28</v>
      </c>
    </row>
    <row r="32" spans="19:19">
      <c r="S32" s="834">
        <v>29</v>
      </c>
    </row>
    <row r="33" spans="19:19">
      <c r="S33" s="834">
        <v>30</v>
      </c>
    </row>
    <row r="34" spans="19:19">
      <c r="S34" s="834">
        <v>31</v>
      </c>
    </row>
  </sheetData>
  <mergeCells count="9">
    <mergeCell ref="B2:M2"/>
    <mergeCell ref="B9:M9"/>
    <mergeCell ref="E13:L13"/>
    <mergeCell ref="E15:L15"/>
    <mergeCell ref="E17:L17"/>
    <mergeCell ref="B26:M26"/>
    <mergeCell ref="A2:A26"/>
    <mergeCell ref="N2:N26"/>
    <mergeCell ref="D7:K8"/>
  </mergeCells>
  <conditionalFormatting sqref="D7">
    <cfRule type="notContainsBlanks" dxfId="0" priority="1">
      <formula>LEN(TRIM(D7))&gt;0</formula>
    </cfRule>
    <cfRule type="notContainsBlanks" dxfId="1" priority="2">
      <formula>LEN(TRIM(D7))&gt;0</formula>
    </cfRule>
  </conditionalFormatting>
  <conditionalFormatting sqref="E11 G11 I11 E19 G19 I19 E15:L15 E17:L17 E13:L13">
    <cfRule type="notContainsBlanks" dxfId="1" priority="4">
      <formula>LEN(TRIM(E11))&gt;0</formula>
    </cfRule>
  </conditionalFormatting>
  <conditionalFormatting sqref="E11 G11 I11 E13:L13 E15:L15 E17:L17 E19 G19 I19">
    <cfRule type="notContainsBlanks" dxfId="0" priority="3">
      <formula>LEN(TRIM(E11))&gt;0</formula>
    </cfRule>
  </conditionalFormatting>
  <dataValidations count="2">
    <dataValidation type="list" allowBlank="1" showInputMessage="1" showErrorMessage="1" sqref="G11 G19">
      <formula1>$R$8:$R$19</formula1>
    </dataValidation>
    <dataValidation type="list" allowBlank="1" showInputMessage="1" showErrorMessage="1" sqref="I11 I19">
      <formula1>$S$8:$S$34</formula1>
    </dataValidation>
  </dataValidations>
  <hyperlinks>
    <hyperlink ref="A1" location="索引目录!A1" display="返回索引页"/>
  </hyperlinks>
  <printOptions horizontalCentered="1"/>
  <pageMargins left="0.75" right="0.75" top="0.9" bottom="0.509027777777778" header="1.21875" footer="0.509027777777778"/>
  <pageSetup paperSize="9" fitToHeight="0" orientation="landscape" horizontalDpi="200" verticalDpi="3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8"/>
  </sheetPr>
  <dimension ref="A1:J58"/>
  <sheetViews>
    <sheetView showGridLines="0" workbookViewId="0">
      <selection activeCell="I20" sqref="I20"/>
    </sheetView>
  </sheetViews>
  <sheetFormatPr defaultColWidth="8.64166666666667" defaultRowHeight="15" customHeight="1"/>
  <cols>
    <col min="1" max="1" width="1.5" style="814" customWidth="1"/>
    <col min="2" max="2" width="13" style="814" customWidth="1"/>
    <col min="3" max="3" width="17.3583333333333" style="814" customWidth="1"/>
    <col min="4" max="4" width="20.5666666666667" style="814" customWidth="1"/>
    <col min="5" max="5" width="23.5666666666667" style="814" customWidth="1"/>
    <col min="6" max="6" width="4.70833333333333" style="814" customWidth="1"/>
    <col min="7" max="7" width="9.56666666666667" style="814"/>
    <col min="8" max="8" width="6.06666666666667" style="814" customWidth="1"/>
    <col min="9" max="9" width="20.3583333333333" style="814"/>
    <col min="10" max="32" width="9" style="814"/>
    <col min="33" max="16384" width="8.64166666666667" style="814"/>
  </cols>
  <sheetData>
    <row r="1" customHeight="1" spans="1:10">
      <c r="A1" s="815" t="s">
        <v>288</v>
      </c>
      <c r="B1" s="816"/>
      <c r="C1" s="816"/>
      <c r="D1" s="816"/>
      <c r="E1" s="816"/>
      <c r="F1" s="816"/>
      <c r="G1" s="816"/>
      <c r="H1" s="816"/>
      <c r="I1" s="816"/>
      <c r="J1" s="819"/>
    </row>
    <row r="2" customHeight="1" spans="1:10">
      <c r="A2" s="817"/>
      <c r="B2" s="818" t="s">
        <v>289</v>
      </c>
      <c r="C2" s="819"/>
      <c r="D2" s="819"/>
      <c r="E2" s="819"/>
      <c r="F2" s="819"/>
      <c r="G2" s="820"/>
      <c r="H2" s="819"/>
      <c r="I2" s="819"/>
      <c r="J2" s="819"/>
    </row>
    <row r="3" customHeight="1" spans="1:10">
      <c r="A3" s="821"/>
      <c r="B3" s="822" t="s">
        <v>290</v>
      </c>
      <c r="C3" s="823"/>
      <c r="E3" s="824"/>
      <c r="F3" s="824"/>
      <c r="G3" s="825"/>
      <c r="H3" s="824"/>
      <c r="I3" s="824"/>
      <c r="J3" s="824"/>
    </row>
    <row r="4" customHeight="1" spans="1:10">
      <c r="A4" s="826"/>
      <c r="B4" s="827" t="s">
        <v>20</v>
      </c>
      <c r="C4" s="827" t="s">
        <v>291</v>
      </c>
      <c r="D4" s="828" t="s">
        <v>292</v>
      </c>
      <c r="E4" s="829" t="s">
        <v>293</v>
      </c>
      <c r="F4" s="830"/>
      <c r="G4" s="830"/>
      <c r="H4" s="819"/>
      <c r="I4" s="819"/>
      <c r="J4" s="819"/>
    </row>
    <row r="5" customHeight="1" spans="1:10">
      <c r="A5" s="817"/>
      <c r="B5" s="819"/>
      <c r="C5" s="819"/>
      <c r="D5" s="819"/>
      <c r="E5" s="819"/>
      <c r="F5" s="819"/>
      <c r="G5" s="819"/>
      <c r="H5" s="819"/>
      <c r="I5" s="819"/>
      <c r="J5" s="819"/>
    </row>
    <row r="6" customHeight="1" spans="1:10">
      <c r="A6" s="817"/>
      <c r="C6" s="829" t="s">
        <v>294</v>
      </c>
      <c r="D6" s="829" t="s">
        <v>295</v>
      </c>
      <c r="E6" s="829" t="s">
        <v>296</v>
      </c>
      <c r="F6" s="829"/>
      <c r="G6" s="829" t="s">
        <v>297</v>
      </c>
      <c r="H6" s="829"/>
      <c r="I6" s="829" t="s">
        <v>298</v>
      </c>
      <c r="J6" s="819"/>
    </row>
    <row r="7" customHeight="1" spans="1:10">
      <c r="A7" s="817"/>
      <c r="B7" s="819"/>
      <c r="C7" s="819"/>
      <c r="D7" s="819"/>
      <c r="E7" s="829" t="s">
        <v>299</v>
      </c>
      <c r="F7" s="829"/>
      <c r="G7" s="829"/>
      <c r="H7" s="829"/>
      <c r="I7" s="829" t="s">
        <v>300</v>
      </c>
      <c r="J7" s="833"/>
    </row>
    <row r="8" customHeight="1" spans="1:10">
      <c r="A8" s="817"/>
      <c r="B8" s="819"/>
      <c r="C8" s="819"/>
      <c r="D8" s="819"/>
      <c r="E8" s="829" t="s">
        <v>301</v>
      </c>
      <c r="F8" s="829"/>
      <c r="G8" s="829"/>
      <c r="H8" s="829"/>
      <c r="I8" s="829" t="s">
        <v>302</v>
      </c>
      <c r="J8" s="833"/>
    </row>
    <row r="9" customHeight="1" spans="1:10">
      <c r="A9" s="817"/>
      <c r="B9" s="819"/>
      <c r="C9" s="819"/>
      <c r="D9" s="829" t="s">
        <v>303</v>
      </c>
      <c r="E9" s="829" t="s">
        <v>304</v>
      </c>
      <c r="F9" s="829"/>
      <c r="G9" s="829"/>
      <c r="H9" s="829"/>
      <c r="I9" s="829" t="s">
        <v>305</v>
      </c>
      <c r="J9" s="833"/>
    </row>
    <row r="10" customHeight="1" spans="1:10">
      <c r="A10" s="817"/>
      <c r="B10" s="819"/>
      <c r="C10" s="819"/>
      <c r="E10" s="829" t="s">
        <v>306</v>
      </c>
      <c r="F10" s="829"/>
      <c r="G10" s="829"/>
      <c r="H10" s="829"/>
      <c r="I10" s="829" t="s">
        <v>307</v>
      </c>
      <c r="J10" s="833"/>
    </row>
    <row r="11" customHeight="1" spans="1:10">
      <c r="A11" s="817"/>
      <c r="B11" s="819"/>
      <c r="C11" s="819"/>
      <c r="E11" s="831" t="s">
        <v>308</v>
      </c>
      <c r="F11" s="819"/>
      <c r="G11" s="829"/>
      <c r="H11" s="829"/>
      <c r="I11" s="829" t="s">
        <v>309</v>
      </c>
      <c r="J11" s="819"/>
    </row>
    <row r="12" customHeight="1" spans="1:10">
      <c r="A12" s="817"/>
      <c r="B12" s="819"/>
      <c r="C12" s="819"/>
      <c r="D12" s="829" t="s">
        <v>310</v>
      </c>
      <c r="F12" s="819"/>
      <c r="G12" s="829"/>
      <c r="H12" s="829"/>
      <c r="I12" s="829" t="s">
        <v>311</v>
      </c>
      <c r="J12" s="819"/>
    </row>
    <row r="13" customHeight="1" spans="1:10">
      <c r="A13" s="817"/>
      <c r="B13" s="819"/>
      <c r="C13" s="819"/>
      <c r="D13" s="829" t="s">
        <v>312</v>
      </c>
      <c r="F13" s="819"/>
      <c r="G13" s="829"/>
      <c r="H13" s="829"/>
      <c r="I13" s="829" t="s">
        <v>313</v>
      </c>
      <c r="J13" s="819"/>
    </row>
    <row r="14" customHeight="1" spans="1:10">
      <c r="A14" s="817"/>
      <c r="B14" s="819"/>
      <c r="C14" s="819"/>
      <c r="D14" s="829" t="s">
        <v>314</v>
      </c>
      <c r="F14" s="819"/>
      <c r="G14" s="829"/>
      <c r="H14" s="829"/>
      <c r="I14" s="829" t="s">
        <v>315</v>
      </c>
      <c r="J14" s="819"/>
    </row>
    <row r="15" customHeight="1" spans="1:9">
      <c r="A15" s="817"/>
      <c r="B15" s="819"/>
      <c r="C15" s="819"/>
      <c r="D15" s="829" t="s">
        <v>316</v>
      </c>
      <c r="F15" s="819"/>
      <c r="G15" s="829"/>
      <c r="H15" s="829"/>
      <c r="I15" s="829" t="s">
        <v>317</v>
      </c>
    </row>
    <row r="16" customHeight="1" spans="1:10">
      <c r="A16" s="817"/>
      <c r="B16" s="819"/>
      <c r="C16" s="819"/>
      <c r="D16" s="829" t="s">
        <v>318</v>
      </c>
      <c r="F16" s="819"/>
      <c r="G16" s="829"/>
      <c r="H16" s="829"/>
      <c r="I16" s="829" t="s">
        <v>319</v>
      </c>
      <c r="J16" s="819"/>
    </row>
    <row r="17" customHeight="1" spans="1:10">
      <c r="A17" s="817"/>
      <c r="B17" s="819"/>
      <c r="C17" s="819"/>
      <c r="D17" s="829" t="s">
        <v>320</v>
      </c>
      <c r="F17" s="819"/>
      <c r="G17" s="829"/>
      <c r="H17" s="829"/>
      <c r="I17" s="829" t="s">
        <v>321</v>
      </c>
      <c r="J17" s="819"/>
    </row>
    <row r="18" customHeight="1" spans="1:10">
      <c r="A18" s="817"/>
      <c r="B18" s="819"/>
      <c r="C18" s="819"/>
      <c r="D18" s="829" t="s">
        <v>322</v>
      </c>
      <c r="E18" s="829" t="s">
        <v>323</v>
      </c>
      <c r="F18" s="819"/>
      <c r="G18" s="829"/>
      <c r="H18" s="829"/>
      <c r="I18" s="829"/>
      <c r="J18" s="819"/>
    </row>
    <row r="19" customHeight="1" spans="1:10">
      <c r="A19" s="817"/>
      <c r="B19" s="819"/>
      <c r="C19" s="819"/>
      <c r="D19" s="829"/>
      <c r="E19" s="829" t="s">
        <v>324</v>
      </c>
      <c r="F19" s="819"/>
      <c r="G19" s="829"/>
      <c r="H19" s="829"/>
      <c r="I19" s="829"/>
      <c r="J19" s="819"/>
    </row>
    <row r="20" customHeight="1" spans="1:10">
      <c r="A20" s="817"/>
      <c r="B20" s="819"/>
      <c r="C20" s="819"/>
      <c r="D20" s="829"/>
      <c r="E20" s="829" t="s">
        <v>325</v>
      </c>
      <c r="F20" s="829"/>
      <c r="G20" s="829" t="s">
        <v>326</v>
      </c>
      <c r="H20" s="829"/>
      <c r="I20" s="829" t="s">
        <v>327</v>
      </c>
      <c r="J20" s="819"/>
    </row>
    <row r="21" customHeight="1" spans="1:10">
      <c r="A21" s="817"/>
      <c r="B21" s="819"/>
      <c r="C21" s="819"/>
      <c r="E21" s="829" t="s">
        <v>328</v>
      </c>
      <c r="F21" s="829"/>
      <c r="G21" s="829"/>
      <c r="H21" s="829"/>
      <c r="I21" s="829" t="s">
        <v>329</v>
      </c>
      <c r="J21" s="819"/>
    </row>
    <row r="22" customHeight="1" spans="1:10">
      <c r="A22" s="817"/>
      <c r="B22" s="819"/>
      <c r="C22" s="819"/>
      <c r="E22" s="829" t="s">
        <v>330</v>
      </c>
      <c r="F22" s="829"/>
      <c r="G22" s="829"/>
      <c r="H22" s="829"/>
      <c r="I22" s="829" t="s">
        <v>331</v>
      </c>
      <c r="J22" s="819"/>
    </row>
    <row r="23" customHeight="1" spans="1:10">
      <c r="A23" s="817"/>
      <c r="B23" s="819"/>
      <c r="C23" s="819"/>
      <c r="E23" s="829" t="s">
        <v>332</v>
      </c>
      <c r="F23" s="829"/>
      <c r="G23" s="829"/>
      <c r="H23" s="829"/>
      <c r="I23" s="829" t="s">
        <v>333</v>
      </c>
      <c r="J23" s="819"/>
    </row>
    <row r="24" customHeight="1" spans="1:10">
      <c r="A24" s="817"/>
      <c r="E24" s="829" t="s">
        <v>334</v>
      </c>
      <c r="F24" s="829"/>
      <c r="G24" s="829"/>
      <c r="H24" s="829"/>
      <c r="I24" s="829" t="s">
        <v>335</v>
      </c>
      <c r="J24" s="819"/>
    </row>
    <row r="25" customHeight="1" spans="1:10">
      <c r="A25" s="817"/>
      <c r="E25" s="829" t="s">
        <v>336</v>
      </c>
      <c r="F25" s="829"/>
      <c r="G25" s="829"/>
      <c r="H25" s="829"/>
      <c r="I25" s="829" t="s">
        <v>337</v>
      </c>
      <c r="J25" s="819"/>
    </row>
    <row r="26" customHeight="1" spans="1:10">
      <c r="A26" s="817"/>
      <c r="D26" s="829" t="s">
        <v>338</v>
      </c>
      <c r="E26" s="829"/>
      <c r="G26" s="829"/>
      <c r="H26" s="829"/>
      <c r="I26" s="829" t="s">
        <v>339</v>
      </c>
      <c r="J26" s="819"/>
    </row>
    <row r="27" customHeight="1" spans="1:10">
      <c r="A27" s="817"/>
      <c r="D27" s="829" t="s">
        <v>340</v>
      </c>
      <c r="E27" s="829"/>
      <c r="G27" s="819"/>
      <c r="H27" s="819"/>
      <c r="I27" s="819"/>
      <c r="J27" s="819"/>
    </row>
    <row r="28" customHeight="1" spans="1:10">
      <c r="A28" s="817"/>
      <c r="B28" s="819"/>
      <c r="C28" s="829" t="s">
        <v>341</v>
      </c>
      <c r="D28" s="829" t="s">
        <v>342</v>
      </c>
      <c r="E28" s="829" t="s">
        <v>343</v>
      </c>
      <c r="F28" s="829"/>
      <c r="G28" s="819"/>
      <c r="H28" s="819"/>
      <c r="I28" s="819"/>
      <c r="J28" s="819"/>
    </row>
    <row r="29" customHeight="1" spans="1:10">
      <c r="A29" s="817"/>
      <c r="D29" s="829"/>
      <c r="E29" s="829" t="s">
        <v>344</v>
      </c>
      <c r="F29" s="829"/>
      <c r="G29" s="819"/>
      <c r="H29" s="819"/>
      <c r="I29" s="819"/>
      <c r="J29" s="819"/>
    </row>
    <row r="30" customHeight="1" spans="1:10">
      <c r="A30" s="817"/>
      <c r="B30" s="819"/>
      <c r="D30" s="829"/>
      <c r="E30" s="829" t="s">
        <v>345</v>
      </c>
      <c r="F30" s="829"/>
      <c r="G30" s="819"/>
      <c r="H30" s="819"/>
      <c r="I30" s="819"/>
      <c r="J30" s="819"/>
    </row>
    <row r="31" customHeight="1" spans="1:10">
      <c r="A31" s="817"/>
      <c r="B31" s="819"/>
      <c r="C31" s="819"/>
      <c r="D31" s="829" t="s">
        <v>346</v>
      </c>
      <c r="E31" s="829"/>
      <c r="F31" s="829"/>
      <c r="G31" s="819"/>
      <c r="H31" s="819"/>
      <c r="I31" s="819"/>
      <c r="J31" s="819"/>
    </row>
    <row r="32" customHeight="1" spans="1:10">
      <c r="A32" s="817"/>
      <c r="B32" s="819"/>
      <c r="C32" s="819"/>
      <c r="D32" s="829" t="s">
        <v>347</v>
      </c>
      <c r="E32" s="829"/>
      <c r="F32" s="829"/>
      <c r="G32" s="819"/>
      <c r="H32" s="819"/>
      <c r="I32" s="819"/>
      <c r="J32" s="819"/>
    </row>
    <row r="33" customHeight="1" spans="1:10">
      <c r="A33" s="817"/>
      <c r="B33" s="819"/>
      <c r="C33" s="819"/>
      <c r="D33" s="829" t="s">
        <v>348</v>
      </c>
      <c r="E33" s="829"/>
      <c r="F33" s="829"/>
      <c r="G33" s="819"/>
      <c r="H33" s="819"/>
      <c r="I33" s="819"/>
      <c r="J33" s="819"/>
    </row>
    <row r="34" customHeight="1" spans="1:10">
      <c r="A34" s="817"/>
      <c r="B34" s="819"/>
      <c r="C34" s="819"/>
      <c r="D34" s="829" t="s">
        <v>349</v>
      </c>
      <c r="E34" s="829" t="s">
        <v>350</v>
      </c>
      <c r="F34" s="829"/>
      <c r="G34" s="819"/>
      <c r="H34" s="819"/>
      <c r="I34" s="819"/>
      <c r="J34" s="819"/>
    </row>
    <row r="35" customHeight="1" spans="1:10">
      <c r="A35" s="817"/>
      <c r="B35" s="819"/>
      <c r="C35" s="819"/>
      <c r="D35" s="829"/>
      <c r="E35" s="829" t="s">
        <v>351</v>
      </c>
      <c r="F35" s="829"/>
      <c r="G35" s="819"/>
      <c r="H35" s="819"/>
      <c r="I35" s="819"/>
      <c r="J35" s="819"/>
    </row>
    <row r="36" customHeight="1" spans="1:10">
      <c r="A36" s="817"/>
      <c r="B36" s="819"/>
      <c r="C36" s="819"/>
      <c r="D36" s="829"/>
      <c r="E36" s="829" t="s">
        <v>352</v>
      </c>
      <c r="F36" s="829"/>
      <c r="G36" s="819"/>
      <c r="H36" s="819"/>
      <c r="I36" s="819"/>
      <c r="J36" s="819"/>
    </row>
    <row r="37" customHeight="1" spans="1:10">
      <c r="A37" s="817"/>
      <c r="B37" s="819"/>
      <c r="C37" s="819"/>
      <c r="D37" s="829"/>
      <c r="E37" s="829" t="s">
        <v>353</v>
      </c>
      <c r="F37" s="829"/>
      <c r="G37" s="819"/>
      <c r="H37" s="819"/>
      <c r="I37" s="819"/>
      <c r="J37" s="819"/>
    </row>
    <row r="38" customHeight="1" spans="1:10">
      <c r="A38" s="817"/>
      <c r="B38" s="819"/>
      <c r="C38" s="829"/>
      <c r="D38" s="829" t="s">
        <v>354</v>
      </c>
      <c r="E38" s="829" t="s">
        <v>355</v>
      </c>
      <c r="F38" s="819"/>
      <c r="G38" s="819"/>
      <c r="H38" s="819"/>
      <c r="I38" s="819"/>
      <c r="J38" s="819"/>
    </row>
    <row r="39" customHeight="1" spans="1:10">
      <c r="A39" s="817"/>
      <c r="B39" s="819"/>
      <c r="D39" s="829"/>
      <c r="E39" s="829" t="s">
        <v>356</v>
      </c>
      <c r="F39" s="819"/>
      <c r="G39" s="819"/>
      <c r="H39" s="819"/>
      <c r="I39" s="819"/>
      <c r="J39" s="819"/>
    </row>
    <row r="40" customHeight="1" spans="1:10">
      <c r="A40" s="817"/>
      <c r="B40" s="819"/>
      <c r="D40" s="829"/>
      <c r="E40" s="829" t="s">
        <v>357</v>
      </c>
      <c r="F40" s="819"/>
      <c r="G40" s="819"/>
      <c r="H40" s="819"/>
      <c r="I40" s="819"/>
      <c r="J40" s="819"/>
    </row>
    <row r="41" customHeight="1" spans="1:10">
      <c r="A41" s="817"/>
      <c r="B41" s="819"/>
      <c r="D41" s="829"/>
      <c r="E41" s="829" t="s">
        <v>358</v>
      </c>
      <c r="F41" s="819"/>
      <c r="G41" s="819"/>
      <c r="H41" s="819"/>
      <c r="I41" s="819"/>
      <c r="J41" s="819"/>
    </row>
    <row r="42" customHeight="1" spans="1:10">
      <c r="A42" s="817"/>
      <c r="B42" s="819"/>
      <c r="D42" s="829"/>
      <c r="E42" s="829" t="s">
        <v>359</v>
      </c>
      <c r="F42" s="819"/>
      <c r="G42" s="819"/>
      <c r="H42" s="819"/>
      <c r="I42" s="819"/>
      <c r="J42" s="819"/>
    </row>
    <row r="43" customHeight="1" spans="1:10">
      <c r="A43" s="817"/>
      <c r="B43" s="819"/>
      <c r="D43" s="829"/>
      <c r="E43" s="829" t="s">
        <v>360</v>
      </c>
      <c r="F43" s="819"/>
      <c r="G43" s="819"/>
      <c r="H43" s="819"/>
      <c r="I43" s="819"/>
      <c r="J43" s="819"/>
    </row>
    <row r="44" customHeight="1" spans="1:10">
      <c r="A44" s="817"/>
      <c r="B44" s="819"/>
      <c r="D44" s="829"/>
      <c r="E44" s="829" t="s">
        <v>361</v>
      </c>
      <c r="F44" s="819"/>
      <c r="G44" s="819"/>
      <c r="H44" s="819"/>
      <c r="I44" s="819"/>
      <c r="J44" s="819"/>
    </row>
    <row r="45" customHeight="1" spans="1:9">
      <c r="A45" s="817"/>
      <c r="B45" s="819"/>
      <c r="C45" s="819"/>
      <c r="D45" s="829" t="s">
        <v>362</v>
      </c>
      <c r="E45" s="829" t="s">
        <v>363</v>
      </c>
      <c r="G45" s="819"/>
      <c r="H45" s="819"/>
      <c r="I45" s="819"/>
    </row>
    <row r="46" customHeight="1" spans="1:7">
      <c r="A46" s="817"/>
      <c r="B46" s="819"/>
      <c r="C46" s="819"/>
      <c r="D46" s="829"/>
      <c r="E46" s="829" t="s">
        <v>364</v>
      </c>
      <c r="G46" s="819"/>
    </row>
    <row r="47" customHeight="1" spans="2:7">
      <c r="B47" s="819"/>
      <c r="C47" s="829"/>
      <c r="D47" s="829" t="s">
        <v>365</v>
      </c>
      <c r="E47" s="829"/>
      <c r="F47" s="819"/>
      <c r="G47" s="819"/>
    </row>
    <row r="48" customHeight="1" spans="2:7">
      <c r="B48" s="819"/>
      <c r="C48" s="829"/>
      <c r="D48" s="829" t="s">
        <v>366</v>
      </c>
      <c r="E48" s="829"/>
      <c r="F48" s="819"/>
      <c r="G48" s="819"/>
    </row>
    <row r="49" customHeight="1" spans="2:10">
      <c r="B49" s="819"/>
      <c r="C49" s="829"/>
      <c r="D49" s="829" t="s">
        <v>367</v>
      </c>
      <c r="E49" s="829"/>
      <c r="F49" s="819"/>
      <c r="G49" s="819"/>
      <c r="J49" s="819"/>
    </row>
    <row r="50" customHeight="1" spans="2:10">
      <c r="B50" s="819"/>
      <c r="C50" s="829"/>
      <c r="D50" s="832" t="s">
        <v>368</v>
      </c>
      <c r="E50" s="829"/>
      <c r="F50" s="819"/>
      <c r="G50" s="819"/>
      <c r="H50" s="819"/>
      <c r="I50" s="819"/>
      <c r="J50" s="819"/>
    </row>
    <row r="51" customHeight="1" spans="1:9">
      <c r="A51" s="817"/>
      <c r="B51" s="819"/>
      <c r="C51" s="829"/>
      <c r="D51" s="829" t="s">
        <v>369</v>
      </c>
      <c r="E51" s="829" t="s">
        <v>370</v>
      </c>
      <c r="G51" s="819"/>
      <c r="H51" s="819"/>
      <c r="I51" s="819"/>
    </row>
    <row r="52" customHeight="1" spans="1:9">
      <c r="A52" s="817"/>
      <c r="B52" s="819"/>
      <c r="C52" s="829"/>
      <c r="D52" s="829"/>
      <c r="E52" s="829" t="s">
        <v>371</v>
      </c>
      <c r="G52" s="819"/>
      <c r="H52" s="819"/>
      <c r="I52" s="819"/>
    </row>
    <row r="53" customHeight="1" spans="1:7">
      <c r="A53" s="817"/>
      <c r="B53" s="819"/>
      <c r="C53" s="829"/>
      <c r="D53" s="829"/>
      <c r="E53" s="829" t="s">
        <v>372</v>
      </c>
      <c r="G53" s="819"/>
    </row>
    <row r="54" customHeight="1" spans="2:7">
      <c r="B54" s="819"/>
      <c r="C54" s="829"/>
      <c r="D54" s="829" t="s">
        <v>373</v>
      </c>
      <c r="E54" s="829"/>
      <c r="F54" s="819"/>
      <c r="G54" s="819"/>
    </row>
    <row r="55" customHeight="1" spans="2:7">
      <c r="B55" s="819"/>
      <c r="C55" s="829"/>
      <c r="D55" s="829" t="s">
        <v>374</v>
      </c>
      <c r="E55" s="829"/>
      <c r="G55" s="819"/>
    </row>
    <row r="56" customHeight="1" spans="2:7">
      <c r="B56" s="819"/>
      <c r="C56" s="829"/>
      <c r="D56" s="829" t="s">
        <v>375</v>
      </c>
      <c r="E56" s="829"/>
      <c r="G56" s="819"/>
    </row>
    <row r="57" customHeight="1" spans="3:5">
      <c r="C57" s="829"/>
      <c r="D57" s="829" t="s">
        <v>376</v>
      </c>
      <c r="E57" s="829"/>
    </row>
    <row r="58" customHeight="1" spans="3:5">
      <c r="C58" s="829"/>
      <c r="D58" s="829" t="s">
        <v>377</v>
      </c>
      <c r="E58" s="829"/>
    </row>
  </sheetData>
  <mergeCells count="1">
    <mergeCell ref="B3:C3"/>
  </mergeCells>
  <hyperlinks>
    <hyperlink ref="B2" location="封面!A1" display="评估申报表封面"/>
    <hyperlink ref="D4" location="'1-汇总表'!A1" display="1-汇总表"/>
    <hyperlink ref="E4" location="'2-分类汇总'!A1" display="2-分类汇总表"/>
    <hyperlink ref="C6" location="'3-流动汇总'!A1" display="3-流动资产"/>
    <hyperlink ref="E6" location="'3-1-1现金'!A1" display="3-1-1货币资金-现金"/>
    <hyperlink ref="E7" location="'3-1-2银行存款'!A1" display="3-1-2货币资金-银行存款"/>
    <hyperlink ref="E8" location="'3-1-3其他货币资金'!A1" display="3-1-3货币资金-其他货币资金"/>
    <hyperlink ref="D9" location="'3-2交易性金融资产汇总'!A1" display="3-2交易性金融资产"/>
    <hyperlink ref="E9" location="'3-2-1交易性-股票'!A1" display="3-2-1交易性-股票"/>
    <hyperlink ref="E10" location="'3-2-2交易性-债券'!A1" display="3-2-2交易性-债券"/>
    <hyperlink ref="D12" location="'3-3应收票据'!A1" display="3-3应收票据"/>
    <hyperlink ref="D13" location="'3-4应收账款'!A1" display="3-4应收账款"/>
    <hyperlink ref="D18" location="'3-9存货汇总'!A1" display="3-9存货"/>
    <hyperlink ref="E19" location="'3-9-2原材料'!A1" display="3-9-2原材料"/>
    <hyperlink ref="E18" location="'3-9-1材料采购（在途物资）'!A1" display="3-9-1材料采购（在途物资）"/>
    <hyperlink ref="E22" location="'3-9-5产成品（库存商品）'!A1" display="3-9-5产成品（库存商品）"/>
    <hyperlink ref="E23" location="'3-9-6在产品（自制半成品）'!A1" display="3-9-6在产品（自制半成品）"/>
    <hyperlink ref="C28" location="'4-非流动资产汇总'!A1" display="4-非流动资产"/>
    <hyperlink ref="E38" location="'4-6-1房屋建筑物'!A1" display="4-6-1房屋建筑物"/>
    <hyperlink ref="E39" location="'4-6-2构筑物'!A1" display="4-6-2构筑物"/>
    <hyperlink ref="E40" location="'4-6-3管道沟槽'!A1" display="4-6-3管道及沟槽"/>
    <hyperlink ref="E41" location="'4-6-4机器设备'!A1" display="4-6-4机器设备"/>
    <hyperlink ref="E42" location="'4-6-5车辆'!A1" display="4-6-5车辆"/>
    <hyperlink ref="E43" location="'4-6-6电子设备'!A1" display="4-6-6电子设备"/>
    <hyperlink ref="D47" location="'4-8工程物资'!A1" display="4-8工程物资"/>
    <hyperlink ref="E45" location="'4-7-1在建（土建）'!A1" display="4-7-1在建工程-土建工程"/>
    <hyperlink ref="E46" location="'4-7-2在建（设备）'!A1" display="4-7-2在建工程-设备安装工程"/>
    <hyperlink ref="D48" location="'4-9固定资产清理'!A1" display="4-9固定资产清理"/>
    <hyperlink ref="G6" location="'5流动负债汇总'!A1" display="5-流动负债"/>
    <hyperlink ref="I6" location="'5-1短期借款'!A1" display="5-1短期借款"/>
    <hyperlink ref="I8" location="'5-3应付票据'!A1" display="5-3应付票据"/>
    <hyperlink ref="I9" location="'5-4应付账款'!A1" display="5-4应付账款"/>
    <hyperlink ref="I10" location="'5-5预收账款'!A1" display="5-5预收款项"/>
    <hyperlink ref="I15" location="'5-10其他应付款'!A1" display="5-10其他应付款"/>
    <hyperlink ref="I11" location="'5-6职工薪酬'!A1" display="5-6职工薪酬"/>
    <hyperlink ref="I12" location="'5-7应交税费'!A1" display="5-7应交税费"/>
    <hyperlink ref="I17" location="'5-12其他流动负债'!A1" display="5-12其他流动负债"/>
    <hyperlink ref="G20" location="'6-非流动负债汇总 '!A1" display="6-非流动负债"/>
    <hyperlink ref="I20" location="'6-1长期借款'!A1" display="6-1长期借款"/>
    <hyperlink ref="I22" location="'6-3长期应付款'!A1" display="6-3长期应付款"/>
    <hyperlink ref="I26" location="'6-7其他非流动负债'!A1" display="6-7其他非流动负债"/>
    <hyperlink ref="I25" location="'6-6递延所得税负债'!A1" display="6-6递延所得税负债"/>
    <hyperlink ref="B3" location="填表说明!A1" display="评估申报表说明（填表前请先阅读）"/>
    <hyperlink ref="C4" location="资产负债表!A1" display="资产负债表"/>
    <hyperlink ref="I21" location="'6-2应付债券'!A1" display="6-2应付债券"/>
    <hyperlink ref="I23" location="'6-4专项应付款'!A1" display="6-4专项应付款"/>
    <hyperlink ref="B4" location="基本情况!A1" display="基本情况表"/>
    <hyperlink ref="D6" location="'3-1货币汇总表'!A1" display="3-1货币资金"/>
    <hyperlink ref="E24" location="'3-9-7发出商品'!A1" display="3-9-7发出商品"/>
    <hyperlink ref="B3:C3" location="填表说明!B2" display="评估申报表说明（填表前请先阅读）"/>
    <hyperlink ref="E44" location="'4-6-7土地'!A1" display="4-6-7土地"/>
    <hyperlink ref="E28" location="'4-1-1可出售-股票'!A1" display="4-1-1可供出售-股票"/>
    <hyperlink ref="E29" location="'4-1-2可出售-债券'!A1" display="4-1-2可供出售-债券"/>
    <hyperlink ref="D16" location="'3-7应收股利'!A1" display="3-7应收股利"/>
    <hyperlink ref="D15" location="'3-6应收利息'!A1" display="3-6应收利息"/>
    <hyperlink ref="D17" location="'3-8其他应收款'!A1" display="3-8其他应收款"/>
    <hyperlink ref="D14" location="'3-5预付账款'!A1" display="3-5预付账款"/>
    <hyperlink ref="D32" location="'4-3长期应收'!A1" display="4-3长期应收款"/>
    <hyperlink ref="D33" location="'4-4股权投资'!A1" display="4-4长期股权投资"/>
    <hyperlink ref="D34" location="'4-5投资性房地产汇总'!A1" display="4-5投资性房地产"/>
    <hyperlink ref="E51" location="'4-12-1无形-土地'!A1" display="4-12-1无形-土地使用权"/>
    <hyperlink ref="E53" location="'4-12-3无形-其他'!A1" display="4-12-3无形-其他"/>
    <hyperlink ref="I24" location="'6-5预计负债'!A1" display="6-5预计负债"/>
    <hyperlink ref="E11" location="'3-2-3交易性-基金'!Print_Area" display="3-2-3交易性-基金"/>
    <hyperlink ref="E20" location="'3-9-3在库周转材料'!A1" display="3-9-3在库周转材料"/>
    <hyperlink ref="E21" location="'3-9-4委托加工物资'!A1" display="3-9-4委托加工物资"/>
    <hyperlink ref="E25" location="'3-9-8在用周转材料'!A1" display="3-9-8在用周转材料"/>
    <hyperlink ref="D26" location="'3-10一年到期非流动资产'!A1" display="3-10一年到期非流动资产"/>
    <hyperlink ref="D27" location="'3-11其他流动资产'!A1" display="3-11其他流动资产"/>
    <hyperlink ref="D28" location="'4-1可供出售金融资产汇总'!A1" display="4-1可供出售金融资产"/>
    <hyperlink ref="E30" location="'4-1-3可出售-其他'!A1" display="4-1-3可供出售-其他"/>
    <hyperlink ref="D31" location="'4-2持有到期投资'!A1" display="4-2持有至到期投资"/>
    <hyperlink ref="D38" location="'4-6固定资产汇总'!A1" display="4-6固定资产"/>
    <hyperlink ref="D45" location="'4-7在建工程汇总'!A1" display="4-7在建工程"/>
    <hyperlink ref="D49" location="'4-10生产性生物资产'!A1" display="4-10生产性生物资产"/>
    <hyperlink ref="D51" location="'4-12无形资产汇总'!A1" display="4-12无形资产"/>
    <hyperlink ref="D54" location="'4-13开发支出'!A1" display="4-13开发支出"/>
    <hyperlink ref="D55" location="'4-14商誉'!A1" display="4-14商誉"/>
    <hyperlink ref="D57" location="'4-16递延所得税资产'!A1" display="4-16递延所得税资产"/>
    <hyperlink ref="D58" location="'4-17其他非流动资产'!A1" display="4-17其他非流动资产"/>
    <hyperlink ref="I7" location="'5-2交易性金融负债'!A1" display="5-2交易性金融负债"/>
    <hyperlink ref="I13" location="'5-8应付利息'!A1" display="5-8应付利息"/>
    <hyperlink ref="I14" location="'5-9应付股利（利润）'!A1" display="5-9应付股利（利润）"/>
    <hyperlink ref="I16" location="'5-11一年到期非流动负债'!A1" display="5-11一年内到期的非流动负债"/>
    <hyperlink ref="E34" location="'4-5-1投资性房地产'!A1" display="4-5-1投资性-房屋（成本模式）"/>
    <hyperlink ref="E35" location="'4-5-2投资性房地产'!A1" display="4-5-2投资性-房屋（公允模式）"/>
    <hyperlink ref="E36" location="'4-5-3投资性房地产'!A1" display="4-5-3投资性-土地（成本模式）"/>
    <hyperlink ref="E37" location="'4-5-4投资性房地产'!A1" display="4-5-4投资性-土地（公允模式）"/>
    <hyperlink ref="D50" location="'4-11油气资产'!A1" display="4-11油气资产"/>
    <hyperlink ref="E52" location="'4-12-2无形-矿业权'!A1" display="4-12-2无形-矿业权"/>
    <hyperlink ref="D56" location="'4-15长期待摊费用'!A1" display="4-15长期待摊费用"/>
  </hyperlinks>
  <pageMargins left="0.75" right="0.75" top="1" bottom="1" header="0.5" footer="0.5"/>
  <pageSetup paperSize="9" orientation="portrait"/>
  <headerFooter alignWithMargins="0"/>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05"/>
  <sheetViews>
    <sheetView workbookViewId="0">
      <selection activeCell="B90" sqref="B90"/>
    </sheetView>
  </sheetViews>
  <sheetFormatPr defaultColWidth="8.64166666666667" defaultRowHeight="15" outlineLevelCol="2"/>
  <cols>
    <col min="1" max="1" width="6" style="808" customWidth="1"/>
    <col min="2" max="2" width="63.8583333333333" style="809" customWidth="1"/>
    <col min="3" max="3" width="9.06666666666667" style="809" customWidth="1"/>
    <col min="4" max="32" width="9" style="809"/>
    <col min="33" max="16384" width="8.64166666666667" style="809"/>
  </cols>
  <sheetData>
    <row r="1" ht="30" customHeight="1" spans="2:2">
      <c r="B1" s="42" t="s">
        <v>378</v>
      </c>
    </row>
    <row r="2" s="805" customFormat="1" customHeight="1" spans="1:3">
      <c r="A2" s="810" t="s">
        <v>379</v>
      </c>
      <c r="B2" s="810" t="s">
        <v>380</v>
      </c>
      <c r="C2" s="810" t="s">
        <v>381</v>
      </c>
    </row>
    <row r="3" s="806" customFormat="1" customHeight="1" spans="1:3">
      <c r="A3" s="811">
        <v>1</v>
      </c>
      <c r="B3" s="812" t="s">
        <v>382</v>
      </c>
      <c r="C3" s="812"/>
    </row>
    <row r="4" s="806" customFormat="1" customHeight="1" spans="1:3">
      <c r="A4" s="811">
        <v>2</v>
      </c>
      <c r="B4" s="812" t="s">
        <v>383</v>
      </c>
      <c r="C4" s="812"/>
    </row>
    <row r="5" s="806" customFormat="1" customHeight="1" spans="1:3">
      <c r="A5" s="811">
        <v>3</v>
      </c>
      <c r="B5" s="812" t="s">
        <v>384</v>
      </c>
      <c r="C5" s="812"/>
    </row>
    <row r="6" s="806" customFormat="1" customHeight="1" spans="1:3">
      <c r="A6" s="811">
        <v>4</v>
      </c>
      <c r="B6" s="812" t="s">
        <v>385</v>
      </c>
      <c r="C6" s="812"/>
    </row>
    <row r="7" s="806" customFormat="1" customHeight="1" spans="1:3">
      <c r="A7" s="811">
        <v>5</v>
      </c>
      <c r="B7" s="812" t="s">
        <v>386</v>
      </c>
      <c r="C7" s="812"/>
    </row>
    <row r="8" s="806" customFormat="1" customHeight="1" spans="1:3">
      <c r="A8" s="811">
        <v>6</v>
      </c>
      <c r="B8" s="812" t="s">
        <v>387</v>
      </c>
      <c r="C8" s="812"/>
    </row>
    <row r="9" s="806" customFormat="1" customHeight="1" spans="1:3">
      <c r="A9" s="811">
        <v>7</v>
      </c>
      <c r="B9" s="812" t="s">
        <v>388</v>
      </c>
      <c r="C9" s="812"/>
    </row>
    <row r="10" s="806" customFormat="1" customHeight="1" spans="1:3">
      <c r="A10" s="811">
        <v>8</v>
      </c>
      <c r="B10" s="812" t="s">
        <v>389</v>
      </c>
      <c r="C10" s="812"/>
    </row>
    <row r="11" s="806" customFormat="1" customHeight="1" spans="1:3">
      <c r="A11" s="811">
        <v>9</v>
      </c>
      <c r="B11" s="812" t="s">
        <v>390</v>
      </c>
      <c r="C11" s="812"/>
    </row>
    <row r="12" s="806" customFormat="1" customHeight="1" spans="1:3">
      <c r="A12" s="811">
        <v>10</v>
      </c>
      <c r="B12" s="812" t="s">
        <v>391</v>
      </c>
      <c r="C12" s="812"/>
    </row>
    <row r="13" s="806" customFormat="1" customHeight="1" spans="1:3">
      <c r="A13" s="811">
        <v>11</v>
      </c>
      <c r="B13" s="812" t="s">
        <v>392</v>
      </c>
      <c r="C13" s="812"/>
    </row>
    <row r="14" s="806" customFormat="1" customHeight="1" spans="1:3">
      <c r="A14" s="811">
        <v>12</v>
      </c>
      <c r="B14" s="812" t="s">
        <v>393</v>
      </c>
      <c r="C14" s="812"/>
    </row>
    <row r="15" s="806" customFormat="1" customHeight="1" spans="1:3">
      <c r="A15" s="811">
        <v>13</v>
      </c>
      <c r="B15" s="812" t="s">
        <v>394</v>
      </c>
      <c r="C15" s="812"/>
    </row>
    <row r="16" s="806" customFormat="1" customHeight="1" spans="1:3">
      <c r="A16" s="811">
        <v>14</v>
      </c>
      <c r="B16" s="812" t="s">
        <v>395</v>
      </c>
      <c r="C16" s="812"/>
    </row>
    <row r="17" s="806" customFormat="1" customHeight="1" spans="1:3">
      <c r="A17" s="811">
        <v>15</v>
      </c>
      <c r="B17" s="812" t="s">
        <v>396</v>
      </c>
      <c r="C17" s="812"/>
    </row>
    <row r="18" s="806" customFormat="1" customHeight="1" spans="1:3">
      <c r="A18" s="811">
        <v>16</v>
      </c>
      <c r="B18" s="812" t="s">
        <v>397</v>
      </c>
      <c r="C18" s="812"/>
    </row>
    <row r="19" s="806" customFormat="1" customHeight="1" spans="1:3">
      <c r="A19" s="811">
        <v>17</v>
      </c>
      <c r="B19" s="812" t="s">
        <v>398</v>
      </c>
      <c r="C19" s="812"/>
    </row>
    <row r="20" s="806" customFormat="1" customHeight="1" spans="1:3">
      <c r="A20" s="811">
        <v>18</v>
      </c>
      <c r="B20" s="812" t="s">
        <v>399</v>
      </c>
      <c r="C20" s="812"/>
    </row>
    <row r="21" s="806" customFormat="1" customHeight="1" spans="1:3">
      <c r="A21" s="811">
        <v>19</v>
      </c>
      <c r="B21" s="812" t="s">
        <v>400</v>
      </c>
      <c r="C21" s="812"/>
    </row>
    <row r="22" s="806" customFormat="1" customHeight="1" spans="1:3">
      <c r="A22" s="811">
        <v>20</v>
      </c>
      <c r="B22" s="812" t="s">
        <v>401</v>
      </c>
      <c r="C22" s="812"/>
    </row>
    <row r="23" s="806" customFormat="1" customHeight="1" spans="1:3">
      <c r="A23" s="811">
        <v>21</v>
      </c>
      <c r="B23" s="812" t="s">
        <v>402</v>
      </c>
      <c r="C23" s="812"/>
    </row>
    <row r="24" s="806" customFormat="1" customHeight="1" spans="1:3">
      <c r="A24" s="811">
        <v>22</v>
      </c>
      <c r="B24" s="812" t="s">
        <v>403</v>
      </c>
      <c r="C24" s="812"/>
    </row>
    <row r="25" s="806" customFormat="1" customHeight="1" spans="1:3">
      <c r="A25" s="811">
        <v>23</v>
      </c>
      <c r="B25" s="812" t="s">
        <v>404</v>
      </c>
      <c r="C25" s="812"/>
    </row>
    <row r="26" s="806" customFormat="1" customHeight="1" spans="1:3">
      <c r="A26" s="811">
        <v>24</v>
      </c>
      <c r="B26" s="812" t="s">
        <v>405</v>
      </c>
      <c r="C26" s="812"/>
    </row>
    <row r="27" s="806" customFormat="1" customHeight="1" spans="1:3">
      <c r="A27" s="811">
        <v>25</v>
      </c>
      <c r="B27" s="812" t="s">
        <v>406</v>
      </c>
      <c r="C27" s="812"/>
    </row>
    <row r="28" s="806" customFormat="1" customHeight="1" spans="1:3">
      <c r="A28" s="811">
        <v>26</v>
      </c>
      <c r="B28" s="812" t="s">
        <v>407</v>
      </c>
      <c r="C28" s="812"/>
    </row>
    <row r="29" s="806" customFormat="1" customHeight="1" spans="1:3">
      <c r="A29" s="811">
        <v>27</v>
      </c>
      <c r="B29" s="812" t="s">
        <v>408</v>
      </c>
      <c r="C29" s="812"/>
    </row>
    <row r="30" s="806" customFormat="1" customHeight="1" spans="1:3">
      <c r="A30" s="811">
        <v>28</v>
      </c>
      <c r="B30" s="812" t="s">
        <v>409</v>
      </c>
      <c r="C30" s="812"/>
    </row>
    <row r="31" s="806" customFormat="1" customHeight="1" spans="1:3">
      <c r="A31" s="811">
        <v>29</v>
      </c>
      <c r="B31" s="812" t="s">
        <v>410</v>
      </c>
      <c r="C31" s="812"/>
    </row>
    <row r="32" s="806" customFormat="1" customHeight="1" spans="1:3">
      <c r="A32" s="811">
        <v>30</v>
      </c>
      <c r="B32" s="812" t="s">
        <v>411</v>
      </c>
      <c r="C32" s="812"/>
    </row>
    <row r="33" s="806" customFormat="1" customHeight="1" spans="1:3">
      <c r="A33" s="811">
        <v>31</v>
      </c>
      <c r="B33" s="812" t="s">
        <v>412</v>
      </c>
      <c r="C33" s="812"/>
    </row>
    <row r="34" s="806" customFormat="1" customHeight="1" spans="1:3">
      <c r="A34" s="811">
        <v>32</v>
      </c>
      <c r="B34" s="812" t="s">
        <v>413</v>
      </c>
      <c r="C34" s="812"/>
    </row>
    <row r="35" s="806" customFormat="1" customHeight="1" spans="1:3">
      <c r="A35" s="811">
        <v>33</v>
      </c>
      <c r="B35" s="812" t="s">
        <v>414</v>
      </c>
      <c r="C35" s="812"/>
    </row>
    <row r="36" s="806" customFormat="1" customHeight="1" spans="1:3">
      <c r="A36" s="811">
        <v>34</v>
      </c>
      <c r="B36" s="812" t="s">
        <v>415</v>
      </c>
      <c r="C36" s="812"/>
    </row>
    <row r="37" s="806" customFormat="1" customHeight="1" spans="1:3">
      <c r="A37" s="811">
        <v>35</v>
      </c>
      <c r="B37" s="812" t="s">
        <v>416</v>
      </c>
      <c r="C37" s="812"/>
    </row>
    <row r="38" s="806" customFormat="1" customHeight="1" spans="1:3">
      <c r="A38" s="811">
        <v>36</v>
      </c>
      <c r="B38" s="812" t="s">
        <v>417</v>
      </c>
      <c r="C38" s="812"/>
    </row>
    <row r="39" s="806" customFormat="1" customHeight="1" spans="1:3">
      <c r="A39" s="811">
        <v>37</v>
      </c>
      <c r="B39" s="812" t="s">
        <v>418</v>
      </c>
      <c r="C39" s="812"/>
    </row>
    <row r="40" s="806" customFormat="1" customHeight="1" spans="1:3">
      <c r="A40" s="811">
        <v>38</v>
      </c>
      <c r="B40" s="812" t="s">
        <v>419</v>
      </c>
      <c r="C40" s="812"/>
    </row>
    <row r="41" s="806" customFormat="1" customHeight="1" spans="1:3">
      <c r="A41" s="811">
        <v>39</v>
      </c>
      <c r="B41" s="812" t="s">
        <v>420</v>
      </c>
      <c r="C41" s="812"/>
    </row>
    <row r="42" s="806" customFormat="1" customHeight="1" spans="1:3">
      <c r="A42" s="811">
        <v>40</v>
      </c>
      <c r="B42" s="812" t="s">
        <v>421</v>
      </c>
      <c r="C42" s="812"/>
    </row>
    <row r="43" s="806" customFormat="1" customHeight="1" spans="1:3">
      <c r="A43" s="811">
        <v>41</v>
      </c>
      <c r="B43" s="812" t="s">
        <v>422</v>
      </c>
      <c r="C43" s="812"/>
    </row>
    <row r="44" s="806" customFormat="1" customHeight="1" spans="1:3">
      <c r="A44" s="811">
        <v>42</v>
      </c>
      <c r="B44" s="812" t="s">
        <v>423</v>
      </c>
      <c r="C44" s="812"/>
    </row>
    <row r="45" s="806" customFormat="1" customHeight="1" spans="1:3">
      <c r="A45" s="811">
        <v>43</v>
      </c>
      <c r="B45" s="812" t="s">
        <v>424</v>
      </c>
      <c r="C45" s="812"/>
    </row>
    <row r="46" s="806" customFormat="1" customHeight="1" spans="1:3">
      <c r="A46" s="811">
        <v>44</v>
      </c>
      <c r="B46" s="812" t="s">
        <v>425</v>
      </c>
      <c r="C46" s="812"/>
    </row>
    <row r="47" s="806" customFormat="1" customHeight="1" spans="1:3">
      <c r="A47" s="811">
        <v>45</v>
      </c>
      <c r="B47" s="812" t="s">
        <v>426</v>
      </c>
      <c r="C47" s="812"/>
    </row>
    <row r="48" s="806" customFormat="1" customHeight="1" spans="1:3">
      <c r="A48" s="811">
        <v>46</v>
      </c>
      <c r="B48" s="812" t="s">
        <v>427</v>
      </c>
      <c r="C48" s="812"/>
    </row>
    <row r="49" s="806" customFormat="1" customHeight="1" spans="1:3">
      <c r="A49" s="811">
        <v>47</v>
      </c>
      <c r="B49" s="812" t="s">
        <v>428</v>
      </c>
      <c r="C49" s="812"/>
    </row>
    <row r="50" s="806" customFormat="1" customHeight="1" spans="1:3">
      <c r="A50" s="811">
        <v>48</v>
      </c>
      <c r="B50" s="812" t="s">
        <v>429</v>
      </c>
      <c r="C50" s="812"/>
    </row>
    <row r="51" s="806" customFormat="1" customHeight="1" spans="1:3">
      <c r="A51" s="811">
        <v>49</v>
      </c>
      <c r="B51" s="812" t="s">
        <v>430</v>
      </c>
      <c r="C51" s="812"/>
    </row>
    <row r="52" s="806" customFormat="1" customHeight="1" spans="1:3">
      <c r="A52" s="811">
        <v>50</v>
      </c>
      <c r="B52" s="812" t="s">
        <v>431</v>
      </c>
      <c r="C52" s="812"/>
    </row>
    <row r="53" s="806" customFormat="1" customHeight="1" spans="1:3">
      <c r="A53" s="811">
        <v>51</v>
      </c>
      <c r="B53" s="812" t="s">
        <v>432</v>
      </c>
      <c r="C53" s="812"/>
    </row>
    <row r="54" s="806" customFormat="1" customHeight="1" spans="1:3">
      <c r="A54" s="811">
        <v>52</v>
      </c>
      <c r="B54" s="812" t="s">
        <v>433</v>
      </c>
      <c r="C54" s="812"/>
    </row>
    <row r="55" s="806" customFormat="1" customHeight="1" spans="1:3">
      <c r="A55" s="811">
        <v>53</v>
      </c>
      <c r="B55" s="812" t="s">
        <v>434</v>
      </c>
      <c r="C55" s="812"/>
    </row>
    <row r="56" s="806" customFormat="1" customHeight="1" spans="1:3">
      <c r="A56" s="811">
        <v>54</v>
      </c>
      <c r="B56" s="812" t="s">
        <v>435</v>
      </c>
      <c r="C56" s="812"/>
    </row>
    <row r="57" s="806" customFormat="1" customHeight="1" spans="1:3">
      <c r="A57" s="811">
        <v>55</v>
      </c>
      <c r="B57" s="812" t="s">
        <v>436</v>
      </c>
      <c r="C57" s="812"/>
    </row>
    <row r="58" s="806" customFormat="1" customHeight="1" spans="1:3">
      <c r="A58" s="811">
        <v>56</v>
      </c>
      <c r="B58" s="812" t="s">
        <v>437</v>
      </c>
      <c r="C58" s="812"/>
    </row>
    <row r="59" s="806" customFormat="1" customHeight="1" spans="1:3">
      <c r="A59" s="811">
        <v>57</v>
      </c>
      <c r="B59" s="812" t="s">
        <v>438</v>
      </c>
      <c r="C59" s="812"/>
    </row>
    <row r="60" s="806" customFormat="1" customHeight="1" spans="1:3">
      <c r="A60" s="811">
        <v>58</v>
      </c>
      <c r="B60" s="812" t="s">
        <v>439</v>
      </c>
      <c r="C60" s="812"/>
    </row>
    <row r="61" s="806" customFormat="1" customHeight="1" spans="1:3">
      <c r="A61" s="811">
        <v>59</v>
      </c>
      <c r="B61" s="812" t="s">
        <v>440</v>
      </c>
      <c r="C61" s="812"/>
    </row>
    <row r="62" s="806" customFormat="1" customHeight="1" spans="1:3">
      <c r="A62" s="811">
        <v>60</v>
      </c>
      <c r="B62" s="812" t="s">
        <v>441</v>
      </c>
      <c r="C62" s="812"/>
    </row>
    <row r="63" s="806" customFormat="1" customHeight="1" spans="1:3">
      <c r="A63" s="811">
        <v>61</v>
      </c>
      <c r="B63" s="812" t="s">
        <v>442</v>
      </c>
      <c r="C63" s="812"/>
    </row>
    <row r="64" s="806" customFormat="1" customHeight="1" spans="1:3">
      <c r="A64" s="811">
        <v>62</v>
      </c>
      <c r="B64" s="812" t="s">
        <v>443</v>
      </c>
      <c r="C64" s="812"/>
    </row>
    <row r="65" s="806" customFormat="1" customHeight="1" spans="1:3">
      <c r="A65" s="811">
        <v>63</v>
      </c>
      <c r="B65" s="812" t="s">
        <v>444</v>
      </c>
      <c r="C65" s="812"/>
    </row>
    <row r="66" s="806" customFormat="1" customHeight="1" spans="1:3">
      <c r="A66" s="811">
        <v>64</v>
      </c>
      <c r="B66" s="812" t="s">
        <v>445</v>
      </c>
      <c r="C66" s="812"/>
    </row>
    <row r="67" s="806" customFormat="1" customHeight="1" spans="1:3">
      <c r="A67" s="811">
        <v>65</v>
      </c>
      <c r="B67" s="812" t="s">
        <v>446</v>
      </c>
      <c r="C67" s="812"/>
    </row>
    <row r="68" s="806" customFormat="1" customHeight="1" spans="1:3">
      <c r="A68" s="811">
        <v>66</v>
      </c>
      <c r="B68" s="812" t="s">
        <v>447</v>
      </c>
      <c r="C68" s="812"/>
    </row>
    <row r="69" s="806" customFormat="1" customHeight="1" spans="1:3">
      <c r="A69" s="811">
        <v>67</v>
      </c>
      <c r="B69" s="812" t="s">
        <v>448</v>
      </c>
      <c r="C69" s="812"/>
    </row>
    <row r="70" s="806" customFormat="1" customHeight="1" spans="1:3">
      <c r="A70" s="811">
        <v>68</v>
      </c>
      <c r="B70" s="812" t="s">
        <v>449</v>
      </c>
      <c r="C70" s="812"/>
    </row>
    <row r="71" s="806" customFormat="1" customHeight="1" spans="1:3">
      <c r="A71" s="811">
        <v>69</v>
      </c>
      <c r="B71" s="812" t="s">
        <v>450</v>
      </c>
      <c r="C71" s="812"/>
    </row>
    <row r="72" s="806" customFormat="1" customHeight="1" spans="1:3">
      <c r="A72" s="811">
        <v>70</v>
      </c>
      <c r="B72" s="812" t="s">
        <v>451</v>
      </c>
      <c r="C72" s="812"/>
    </row>
    <row r="73" s="806" customFormat="1" customHeight="1" spans="1:3">
      <c r="A73" s="811">
        <v>71</v>
      </c>
      <c r="B73" s="812" t="s">
        <v>452</v>
      </c>
      <c r="C73" s="812"/>
    </row>
    <row r="74" s="806" customFormat="1" customHeight="1" spans="1:3">
      <c r="A74" s="811">
        <v>72</v>
      </c>
      <c r="B74" s="812" t="s">
        <v>453</v>
      </c>
      <c r="C74" s="812"/>
    </row>
    <row r="75" s="806" customFormat="1" customHeight="1" spans="1:3">
      <c r="A75" s="811">
        <v>73</v>
      </c>
      <c r="B75" s="812" t="s">
        <v>454</v>
      </c>
      <c r="C75" s="812"/>
    </row>
    <row r="76" s="806" customFormat="1" customHeight="1" spans="1:3">
      <c r="A76" s="811">
        <v>74</v>
      </c>
      <c r="B76" s="812" t="s">
        <v>455</v>
      </c>
      <c r="C76" s="812"/>
    </row>
    <row r="77" s="806" customFormat="1" customHeight="1" spans="1:3">
      <c r="A77" s="811">
        <v>75</v>
      </c>
      <c r="B77" s="812" t="s">
        <v>456</v>
      </c>
      <c r="C77" s="812"/>
    </row>
    <row r="78" s="806" customFormat="1" customHeight="1" spans="1:3">
      <c r="A78" s="811">
        <v>76</v>
      </c>
      <c r="B78" s="812" t="s">
        <v>457</v>
      </c>
      <c r="C78" s="812"/>
    </row>
    <row r="79" s="806" customFormat="1" customHeight="1" spans="1:3">
      <c r="A79" s="811">
        <v>77</v>
      </c>
      <c r="B79" s="812" t="s">
        <v>458</v>
      </c>
      <c r="C79" s="812"/>
    </row>
    <row r="80" s="806" customFormat="1" customHeight="1" spans="1:3">
      <c r="A80" s="811">
        <v>78</v>
      </c>
      <c r="B80" s="812" t="s">
        <v>459</v>
      </c>
      <c r="C80" s="812"/>
    </row>
    <row r="81" s="806" customFormat="1" customHeight="1" spans="1:3">
      <c r="A81" s="811">
        <v>79</v>
      </c>
      <c r="B81" s="812" t="s">
        <v>460</v>
      </c>
      <c r="C81" s="812"/>
    </row>
    <row r="82" s="806" customFormat="1" customHeight="1" spans="1:3">
      <c r="A82" s="811">
        <v>80</v>
      </c>
      <c r="B82" s="812" t="s">
        <v>461</v>
      </c>
      <c r="C82" s="812"/>
    </row>
    <row r="83" s="806" customFormat="1" customHeight="1" spans="1:3">
      <c r="A83" s="811">
        <v>81</v>
      </c>
      <c r="B83" s="812" t="s">
        <v>462</v>
      </c>
      <c r="C83" s="812"/>
    </row>
    <row r="84" s="806" customFormat="1" customHeight="1" spans="1:3">
      <c r="A84" s="811">
        <v>82</v>
      </c>
      <c r="B84" s="812" t="s">
        <v>463</v>
      </c>
      <c r="C84" s="812"/>
    </row>
    <row r="85" s="807" customFormat="1" ht="15.4" spans="1:1">
      <c r="A85" s="813"/>
    </row>
    <row r="86" s="807" customFormat="1" ht="15.4" spans="1:1">
      <c r="A86" s="813"/>
    </row>
    <row r="87" s="807" customFormat="1" ht="15.4" spans="1:1">
      <c r="A87" s="813"/>
    </row>
    <row r="88" s="807" customFormat="1" ht="15.4" spans="1:1">
      <c r="A88" s="813"/>
    </row>
    <row r="89" s="807" customFormat="1" ht="15.4" spans="1:1">
      <c r="A89" s="813"/>
    </row>
    <row r="90" s="807" customFormat="1" ht="15.4" spans="1:1">
      <c r="A90" s="813"/>
    </row>
    <row r="91" s="807" customFormat="1" ht="15.4" spans="1:1">
      <c r="A91" s="813"/>
    </row>
    <row r="92" s="807" customFormat="1" ht="15.4" spans="1:1">
      <c r="A92" s="813"/>
    </row>
    <row r="93" s="807" customFormat="1" ht="15.4" spans="1:1">
      <c r="A93" s="813"/>
    </row>
    <row r="94" s="807" customFormat="1" ht="15.4" spans="1:1">
      <c r="A94" s="813"/>
    </row>
    <row r="95" s="807" customFormat="1" ht="15.4" spans="1:1">
      <c r="A95" s="813"/>
    </row>
    <row r="96" s="807" customFormat="1" ht="15.4" spans="1:1">
      <c r="A96" s="813"/>
    </row>
    <row r="97" s="807" customFormat="1" ht="15.4" spans="1:1">
      <c r="A97" s="813"/>
    </row>
    <row r="98" s="807" customFormat="1" ht="15.4" spans="1:1">
      <c r="A98" s="813"/>
    </row>
    <row r="99" s="807" customFormat="1" ht="15.4" spans="1:1">
      <c r="A99" s="813"/>
    </row>
    <row r="100" s="807" customFormat="1" ht="15.4" spans="1:1">
      <c r="A100" s="813"/>
    </row>
    <row r="101" s="807" customFormat="1" ht="15.4" spans="1:1">
      <c r="A101" s="813"/>
    </row>
    <row r="102" s="807" customFormat="1" ht="15.4" spans="1:1">
      <c r="A102" s="813"/>
    </row>
    <row r="103" s="807" customFormat="1" ht="15.4" spans="1:1">
      <c r="A103" s="813"/>
    </row>
    <row r="104" s="807" customFormat="1" ht="15.4" spans="1:1">
      <c r="A104" s="813"/>
    </row>
    <row r="105" s="807" customFormat="1" ht="15.4" spans="1:1">
      <c r="A105" s="813"/>
    </row>
  </sheetData>
  <pageMargins left="0.829861111111111" right="0.588888888888889" top="0.979166666666667" bottom="0.979166666666667" header="0.509027777777778" footer="0.509027777777778"/>
  <pageSetup paperSize="9" orientation="portrait"/>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0"/>
  <sheetViews>
    <sheetView workbookViewId="0">
      <selection activeCell="C7" sqref="C7"/>
    </sheetView>
  </sheetViews>
  <sheetFormatPr defaultColWidth="7" defaultRowHeight="18" customHeight="1"/>
  <cols>
    <col min="1" max="1" width="21.3583333333333" style="736"/>
    <col min="2" max="2" width="4.5" style="737"/>
    <col min="3" max="4" width="17.0666666666667" style="738"/>
    <col min="5" max="5" width="8.35833333333333" style="736"/>
    <col min="6" max="6" width="23" style="736"/>
    <col min="7" max="7" width="4.56666666666667" style="737"/>
    <col min="8" max="9" width="20.5" style="738"/>
    <col min="10" max="10" width="15.5666666666667" style="736"/>
    <col min="11" max="16384" width="7" style="736"/>
  </cols>
  <sheetData>
    <row r="1" s="732" customFormat="1" customHeight="1" spans="1:10">
      <c r="A1" s="739" t="s">
        <v>19</v>
      </c>
      <c r="B1" s="740"/>
      <c r="C1" s="740"/>
      <c r="D1" s="740"/>
      <c r="E1" s="740"/>
      <c r="F1" s="740"/>
      <c r="G1" s="740"/>
      <c r="H1" s="740"/>
      <c r="I1" s="740"/>
      <c r="J1" s="740"/>
    </row>
    <row r="2" s="732" customFormat="1" customHeight="1" spans="1:10">
      <c r="A2" s="741" t="s">
        <v>291</v>
      </c>
      <c r="B2" s="741"/>
      <c r="C2" s="741"/>
      <c r="D2" s="741"/>
      <c r="E2" s="741"/>
      <c r="F2" s="741"/>
      <c r="G2" s="741"/>
      <c r="H2" s="741"/>
      <c r="I2" s="741"/>
      <c r="J2" s="741"/>
    </row>
    <row r="3" s="733" customFormat="1" customHeight="1" spans="1:10">
      <c r="A3" s="742" t="str">
        <f>封面!D11&amp;封面!E11&amp;封面!F11&amp;封面!G11&amp;封面!H11&amp;封面!I11&amp;封面!J11</f>
        <v>评估基准日：2020年7月30日</v>
      </c>
      <c r="B3" s="742"/>
      <c r="C3" s="742"/>
      <c r="D3" s="742"/>
      <c r="E3" s="742"/>
      <c r="F3" s="742"/>
      <c r="G3" s="742"/>
      <c r="H3" s="742"/>
      <c r="I3" s="742"/>
      <c r="J3" s="742"/>
    </row>
    <row r="4" s="734" customFormat="1" customHeight="1" spans="1:10">
      <c r="A4" s="743" t="str">
        <f>封面!D13&amp;封面!E13</f>
        <v>被评估单位（或产权持有单位）：贡山县隆鑫矿业有限公司</v>
      </c>
      <c r="B4" s="743"/>
      <c r="C4" s="743"/>
      <c r="D4" s="744"/>
      <c r="E4" s="745"/>
      <c r="G4" s="746"/>
      <c r="H4" s="747"/>
      <c r="I4" s="747"/>
      <c r="J4" s="745" t="s">
        <v>22</v>
      </c>
    </row>
    <row r="5" s="735" customFormat="1" customHeight="1" spans="1:10">
      <c r="A5" s="748" t="s">
        <v>464</v>
      </c>
      <c r="B5" s="748" t="s">
        <v>379</v>
      </c>
      <c r="C5" s="748" t="s">
        <v>465</v>
      </c>
      <c r="D5" s="748" t="s">
        <v>466</v>
      </c>
      <c r="E5" s="749" t="s">
        <v>467</v>
      </c>
      <c r="F5" s="750" t="s">
        <v>468</v>
      </c>
      <c r="G5" s="748" t="s">
        <v>379</v>
      </c>
      <c r="H5" s="748" t="s">
        <v>465</v>
      </c>
      <c r="I5" s="748" t="s">
        <v>466</v>
      </c>
      <c r="J5" s="748" t="s">
        <v>467</v>
      </c>
    </row>
    <row r="6" customHeight="1" spans="1:10">
      <c r="A6" s="751" t="s">
        <v>469</v>
      </c>
      <c r="B6" s="752">
        <v>1</v>
      </c>
      <c r="C6" s="753"/>
      <c r="D6" s="753"/>
      <c r="E6" s="754"/>
      <c r="F6" s="755" t="s">
        <v>470</v>
      </c>
      <c r="G6" s="752">
        <v>34</v>
      </c>
      <c r="H6" s="756"/>
      <c r="I6" s="756"/>
      <c r="J6" s="797"/>
    </row>
    <row r="7" customHeight="1" spans="1:10">
      <c r="A7" s="757" t="s">
        <v>471</v>
      </c>
      <c r="B7" s="752">
        <v>2</v>
      </c>
      <c r="C7" s="758">
        <v>56583.55</v>
      </c>
      <c r="D7" s="758">
        <v>53356.05</v>
      </c>
      <c r="E7" s="759"/>
      <c r="F7" s="757" t="s">
        <v>472</v>
      </c>
      <c r="G7" s="752">
        <v>35</v>
      </c>
      <c r="H7" s="758">
        <v>7000000</v>
      </c>
      <c r="I7" s="758">
        <v>7000000</v>
      </c>
      <c r="J7" s="798"/>
    </row>
    <row r="8" customHeight="1" spans="1:10">
      <c r="A8" s="757" t="s">
        <v>473</v>
      </c>
      <c r="B8" s="752">
        <v>3</v>
      </c>
      <c r="C8" s="760"/>
      <c r="D8" s="760"/>
      <c r="E8" s="759"/>
      <c r="F8" s="757" t="s">
        <v>474</v>
      </c>
      <c r="G8" s="752">
        <v>36</v>
      </c>
      <c r="H8" s="760"/>
      <c r="I8" s="760"/>
      <c r="J8" s="798"/>
    </row>
    <row r="9" customHeight="1" spans="1:10">
      <c r="A9" s="757" t="s">
        <v>475</v>
      </c>
      <c r="B9" s="752">
        <v>4</v>
      </c>
      <c r="C9" s="761"/>
      <c r="D9" s="761"/>
      <c r="E9" s="759"/>
      <c r="F9" s="757" t="s">
        <v>476</v>
      </c>
      <c r="G9" s="752">
        <v>37</v>
      </c>
      <c r="H9" s="762"/>
      <c r="I9" s="762"/>
      <c r="J9" s="798"/>
    </row>
    <row r="10" customHeight="1" spans="1:10">
      <c r="A10" s="757" t="s">
        <v>477</v>
      </c>
      <c r="B10" s="752">
        <v>5</v>
      </c>
      <c r="C10" s="760">
        <v>79680.7</v>
      </c>
      <c r="D10" s="760">
        <v>1029680.7</v>
      </c>
      <c r="E10" s="759"/>
      <c r="F10" s="757" t="s">
        <v>478</v>
      </c>
      <c r="G10" s="752">
        <v>38</v>
      </c>
      <c r="H10" s="760">
        <v>271641661.8</v>
      </c>
      <c r="I10" s="760">
        <v>267957684.64</v>
      </c>
      <c r="J10" s="798"/>
    </row>
    <row r="11" customHeight="1" spans="1:10">
      <c r="A11" s="757" t="s">
        <v>479</v>
      </c>
      <c r="B11" s="752">
        <v>6</v>
      </c>
      <c r="C11" s="763">
        <v>12890758.78</v>
      </c>
      <c r="D11" s="763">
        <v>12272390.5</v>
      </c>
      <c r="E11" s="759"/>
      <c r="F11" s="757" t="s">
        <v>480</v>
      </c>
      <c r="G11" s="752">
        <v>39</v>
      </c>
      <c r="H11" s="763">
        <v>7434380.86</v>
      </c>
      <c r="I11" s="763">
        <v>12272207.75</v>
      </c>
      <c r="J11" s="798"/>
    </row>
    <row r="12" customHeight="1" spans="1:10">
      <c r="A12" s="757" t="s">
        <v>481</v>
      </c>
      <c r="B12" s="752">
        <v>7</v>
      </c>
      <c r="C12" s="760"/>
      <c r="D12" s="760"/>
      <c r="E12" s="759"/>
      <c r="F12" s="757" t="s">
        <v>482</v>
      </c>
      <c r="G12" s="752">
        <v>40</v>
      </c>
      <c r="H12" s="760">
        <v>17594536.11</v>
      </c>
      <c r="I12" s="760">
        <v>22957039.4</v>
      </c>
      <c r="J12" s="798"/>
    </row>
    <row r="13" customHeight="1" spans="1:10">
      <c r="A13" s="757" t="s">
        <v>483</v>
      </c>
      <c r="B13" s="752">
        <v>8</v>
      </c>
      <c r="C13" s="763"/>
      <c r="D13" s="763"/>
      <c r="E13" s="759"/>
      <c r="F13" s="757" t="s">
        <v>484</v>
      </c>
      <c r="G13" s="752">
        <v>41</v>
      </c>
      <c r="H13" s="763">
        <v>1517826.32</v>
      </c>
      <c r="I13" s="763">
        <v>2648559.65</v>
      </c>
      <c r="J13" s="798"/>
    </row>
    <row r="14" customHeight="1" spans="1:10">
      <c r="A14" s="757" t="s">
        <v>485</v>
      </c>
      <c r="B14" s="752">
        <v>9</v>
      </c>
      <c r="C14" s="760">
        <v>190457455.84</v>
      </c>
      <c r="D14" s="760">
        <v>189787855.84</v>
      </c>
      <c r="E14" s="759"/>
      <c r="F14" s="757" t="s">
        <v>486</v>
      </c>
      <c r="G14" s="752">
        <v>42</v>
      </c>
      <c r="H14" s="760"/>
      <c r="I14" s="760"/>
      <c r="J14" s="798"/>
    </row>
    <row r="15" customHeight="1" spans="1:10">
      <c r="A15" s="757" t="s">
        <v>487</v>
      </c>
      <c r="B15" s="752">
        <v>10</v>
      </c>
      <c r="C15" s="763">
        <f>5796497.54+221358.12</f>
        <v>6017855.66</v>
      </c>
      <c r="D15" s="763">
        <v>5903923.95</v>
      </c>
      <c r="E15" s="759"/>
      <c r="F15" s="757" t="s">
        <v>488</v>
      </c>
      <c r="G15" s="752">
        <v>43</v>
      </c>
      <c r="H15" s="763"/>
      <c r="I15" s="763"/>
      <c r="J15" s="798"/>
    </row>
    <row r="16" customHeight="1" spans="1:10">
      <c r="A16" s="757" t="s">
        <v>489</v>
      </c>
      <c r="B16" s="752">
        <v>11</v>
      </c>
      <c r="C16" s="764"/>
      <c r="D16" s="764"/>
      <c r="E16" s="759"/>
      <c r="F16" s="757" t="s">
        <v>490</v>
      </c>
      <c r="G16" s="752">
        <v>44</v>
      </c>
      <c r="H16" s="760">
        <v>5733556.26</v>
      </c>
      <c r="I16" s="760">
        <v>6747863.87</v>
      </c>
      <c r="J16" s="798"/>
    </row>
    <row r="17" customHeight="1" spans="1:10">
      <c r="A17" s="757" t="s">
        <v>491</v>
      </c>
      <c r="B17" s="752">
        <v>12</v>
      </c>
      <c r="C17" s="764"/>
      <c r="D17" s="764"/>
      <c r="E17" s="759"/>
      <c r="F17" s="757" t="s">
        <v>492</v>
      </c>
      <c r="G17" s="752">
        <v>45</v>
      </c>
      <c r="H17" s="765"/>
      <c r="I17" s="765"/>
      <c r="J17" s="798"/>
    </row>
    <row r="18" customHeight="1" spans="1:10">
      <c r="A18" s="766" t="s">
        <v>493</v>
      </c>
      <c r="B18" s="767">
        <v>13</v>
      </c>
      <c r="C18" s="768">
        <f>SUM(C7:C17)</f>
        <v>209502334.53</v>
      </c>
      <c r="D18" s="768">
        <f>SUM(D7:D17)</f>
        <v>209047207.04</v>
      </c>
      <c r="E18" s="769"/>
      <c r="F18" s="757" t="s">
        <v>494</v>
      </c>
      <c r="G18" s="752">
        <v>46</v>
      </c>
      <c r="H18" s="765"/>
      <c r="I18" s="765"/>
      <c r="J18" s="798"/>
    </row>
    <row r="19" customHeight="1" spans="1:10">
      <c r="A19" s="770" t="s">
        <v>495</v>
      </c>
      <c r="B19" s="752">
        <v>14</v>
      </c>
      <c r="C19" s="771"/>
      <c r="D19" s="771"/>
      <c r="E19" s="754"/>
      <c r="F19" s="772" t="s">
        <v>496</v>
      </c>
      <c r="G19" s="767">
        <v>47</v>
      </c>
      <c r="H19" s="773">
        <f>SUM(H7:H18)</f>
        <v>310921961.35</v>
      </c>
      <c r="I19" s="773">
        <f>SUM(I7:I18)</f>
        <v>319583355.31</v>
      </c>
      <c r="J19" s="799"/>
    </row>
    <row r="20" customHeight="1" spans="1:10">
      <c r="A20" s="757" t="s">
        <v>497</v>
      </c>
      <c r="B20" s="752">
        <v>15</v>
      </c>
      <c r="C20" s="764"/>
      <c r="D20" s="764"/>
      <c r="E20" s="759"/>
      <c r="F20" s="755" t="s">
        <v>498</v>
      </c>
      <c r="G20" s="752">
        <v>48</v>
      </c>
      <c r="H20" s="771"/>
      <c r="I20" s="771"/>
      <c r="J20" s="797"/>
    </row>
    <row r="21" customHeight="1" spans="1:10">
      <c r="A21" s="757" t="s">
        <v>499</v>
      </c>
      <c r="B21" s="752">
        <v>16</v>
      </c>
      <c r="C21" s="764"/>
      <c r="D21" s="764"/>
      <c r="E21" s="759"/>
      <c r="F21" s="757" t="s">
        <v>500</v>
      </c>
      <c r="G21" s="752">
        <v>49</v>
      </c>
      <c r="H21" s="763">
        <v>1200000</v>
      </c>
      <c r="I21" s="763">
        <v>1200000</v>
      </c>
      <c r="J21" s="798"/>
    </row>
    <row r="22" customHeight="1" spans="1:10">
      <c r="A22" s="757" t="s">
        <v>501</v>
      </c>
      <c r="B22" s="752">
        <v>17</v>
      </c>
      <c r="C22" s="764"/>
      <c r="D22" s="764"/>
      <c r="E22" s="759"/>
      <c r="F22" s="757" t="s">
        <v>502</v>
      </c>
      <c r="G22" s="752">
        <v>50</v>
      </c>
      <c r="H22" s="765"/>
      <c r="I22" s="765"/>
      <c r="J22" s="798"/>
    </row>
    <row r="23" customHeight="1" spans="1:10">
      <c r="A23" s="757" t="s">
        <v>82</v>
      </c>
      <c r="B23" s="752">
        <v>18</v>
      </c>
      <c r="C23" s="764"/>
      <c r="D23" s="764"/>
      <c r="E23" s="759"/>
      <c r="F23" s="757" t="s">
        <v>503</v>
      </c>
      <c r="G23" s="752">
        <v>51</v>
      </c>
      <c r="H23" s="765"/>
      <c r="I23" s="765"/>
      <c r="J23" s="798"/>
    </row>
    <row r="24" customHeight="1" spans="1:10">
      <c r="A24" s="757" t="s">
        <v>83</v>
      </c>
      <c r="B24" s="752">
        <v>19</v>
      </c>
      <c r="C24" s="764"/>
      <c r="D24" s="764"/>
      <c r="E24" s="759"/>
      <c r="F24" s="757" t="s">
        <v>504</v>
      </c>
      <c r="G24" s="752">
        <v>52</v>
      </c>
      <c r="H24" s="765"/>
      <c r="I24" s="765"/>
      <c r="J24" s="798"/>
    </row>
    <row r="25" customHeight="1" spans="1:10">
      <c r="A25" s="757" t="s">
        <v>505</v>
      </c>
      <c r="B25" s="752">
        <v>20</v>
      </c>
      <c r="C25" s="763">
        <v>65099216.4</v>
      </c>
      <c r="D25" s="763">
        <v>57707378.39</v>
      </c>
      <c r="E25" s="759"/>
      <c r="F25" s="757" t="s">
        <v>506</v>
      </c>
      <c r="G25" s="752">
        <v>53</v>
      </c>
      <c r="H25" s="765"/>
      <c r="I25" s="765"/>
      <c r="J25" s="798"/>
    </row>
    <row r="26" customHeight="1" spans="1:10">
      <c r="A26" s="757" t="s">
        <v>507</v>
      </c>
      <c r="B26" s="752">
        <v>21</v>
      </c>
      <c r="C26" s="763">
        <v>470209.4</v>
      </c>
      <c r="D26" s="763"/>
      <c r="E26" s="759"/>
      <c r="F26" s="757" t="s">
        <v>508</v>
      </c>
      <c r="G26" s="752">
        <v>54</v>
      </c>
      <c r="H26" s="764"/>
      <c r="I26" s="764"/>
      <c r="J26" s="800"/>
    </row>
    <row r="27" customHeight="1" spans="1:10">
      <c r="A27" s="757" t="s">
        <v>509</v>
      </c>
      <c r="B27" s="752">
        <v>22</v>
      </c>
      <c r="C27" s="763"/>
      <c r="D27" s="763"/>
      <c r="E27" s="759"/>
      <c r="F27" s="757" t="s">
        <v>510</v>
      </c>
      <c r="G27" s="752">
        <v>55</v>
      </c>
      <c r="H27" s="764"/>
      <c r="I27" s="764"/>
      <c r="J27" s="798"/>
    </row>
    <row r="28" customHeight="1" spans="1:10">
      <c r="A28" s="757" t="s">
        <v>511</v>
      </c>
      <c r="B28" s="752">
        <v>23</v>
      </c>
      <c r="C28" s="763"/>
      <c r="D28" s="763"/>
      <c r="E28" s="759"/>
      <c r="F28" s="772" t="s">
        <v>512</v>
      </c>
      <c r="G28" s="767">
        <v>56</v>
      </c>
      <c r="H28" s="773">
        <f>SUM(H21:H27)</f>
        <v>1200000</v>
      </c>
      <c r="I28" s="773">
        <f>SUM(I21:I27)</f>
        <v>1200000</v>
      </c>
      <c r="J28" s="799"/>
    </row>
    <row r="29" customHeight="1" spans="1:10">
      <c r="A29" s="757" t="s">
        <v>513</v>
      </c>
      <c r="B29" s="752">
        <v>24</v>
      </c>
      <c r="C29" s="763"/>
      <c r="D29" s="763"/>
      <c r="E29" s="759"/>
      <c r="F29" s="772" t="s">
        <v>514</v>
      </c>
      <c r="G29" s="767">
        <v>57</v>
      </c>
      <c r="H29" s="774">
        <f>H19+H28</f>
        <v>312121961.35</v>
      </c>
      <c r="I29" s="774">
        <f>I19+I28</f>
        <v>320783355.31</v>
      </c>
      <c r="J29" s="801"/>
    </row>
    <row r="30" customHeight="1" spans="1:10">
      <c r="A30" s="757" t="s">
        <v>515</v>
      </c>
      <c r="B30" s="752">
        <v>25</v>
      </c>
      <c r="C30" s="763"/>
      <c r="D30" s="763"/>
      <c r="E30" s="759"/>
      <c r="F30" s="755" t="s">
        <v>516</v>
      </c>
      <c r="G30" s="752">
        <v>58</v>
      </c>
      <c r="H30" s="775"/>
      <c r="I30" s="775"/>
      <c r="J30" s="797"/>
    </row>
    <row r="31" customHeight="1" spans="1:10">
      <c r="A31" s="757" t="s">
        <v>517</v>
      </c>
      <c r="B31" s="752">
        <v>26</v>
      </c>
      <c r="C31" s="763">
        <v>4189943.75</v>
      </c>
      <c r="D31" s="763">
        <v>4085612.99</v>
      </c>
      <c r="E31" s="759"/>
      <c r="F31" s="757" t="s">
        <v>56</v>
      </c>
      <c r="G31" s="752">
        <v>59</v>
      </c>
      <c r="H31" s="763">
        <v>52600000</v>
      </c>
      <c r="I31" s="763">
        <v>52600000</v>
      </c>
      <c r="J31" s="798"/>
    </row>
    <row r="32" customHeight="1" spans="1:10">
      <c r="A32" s="757" t="s">
        <v>518</v>
      </c>
      <c r="B32" s="752">
        <v>27</v>
      </c>
      <c r="C32" s="764"/>
      <c r="D32" s="764"/>
      <c r="E32" s="759"/>
      <c r="F32" s="757" t="s">
        <v>519</v>
      </c>
      <c r="G32" s="752">
        <v>60</v>
      </c>
      <c r="H32" s="763">
        <v>3684972.05</v>
      </c>
      <c r="I32" s="763">
        <v>3684972.05</v>
      </c>
      <c r="J32" s="798"/>
    </row>
    <row r="33" customHeight="1" spans="1:10">
      <c r="A33" s="757" t="s">
        <v>520</v>
      </c>
      <c r="B33" s="752">
        <v>28</v>
      </c>
      <c r="C33" s="764"/>
      <c r="D33" s="764"/>
      <c r="E33" s="759"/>
      <c r="F33" s="757" t="s">
        <v>521</v>
      </c>
      <c r="G33" s="752">
        <v>61</v>
      </c>
      <c r="H33" s="776"/>
      <c r="I33" s="764"/>
      <c r="J33" s="798"/>
    </row>
    <row r="34" customHeight="1" spans="1:10">
      <c r="A34" s="757" t="s">
        <v>522</v>
      </c>
      <c r="B34" s="752">
        <v>29</v>
      </c>
      <c r="C34" s="764"/>
      <c r="D34" s="764"/>
      <c r="E34" s="759"/>
      <c r="F34" s="757" t="s">
        <v>523</v>
      </c>
      <c r="G34" s="752">
        <v>62</v>
      </c>
      <c r="H34" s="763">
        <v>1930660.88</v>
      </c>
      <c r="I34" s="763">
        <v>1930660.88</v>
      </c>
      <c r="J34" s="798"/>
    </row>
    <row r="35" customHeight="1" spans="1:10">
      <c r="A35" s="757" t="s">
        <v>524</v>
      </c>
      <c r="B35" s="752">
        <v>30</v>
      </c>
      <c r="C35" s="764"/>
      <c r="D35" s="764"/>
      <c r="E35" s="759"/>
      <c r="F35" s="777" t="s">
        <v>525</v>
      </c>
      <c r="G35" s="778">
        <v>63</v>
      </c>
      <c r="H35" s="765">
        <v>9296861.4</v>
      </c>
      <c r="I35" s="765">
        <v>9427083.8</v>
      </c>
      <c r="J35" s="798"/>
    </row>
    <row r="36" customHeight="1" spans="1:10">
      <c r="A36" s="757" t="s">
        <v>526</v>
      </c>
      <c r="B36" s="752">
        <v>31</v>
      </c>
      <c r="C36" s="764"/>
      <c r="D36" s="764"/>
      <c r="E36" s="759"/>
      <c r="F36" s="779" t="s">
        <v>527</v>
      </c>
      <c r="G36" s="778">
        <v>64</v>
      </c>
      <c r="H36" s="763">
        <v>-100372751.6</v>
      </c>
      <c r="I36" s="763">
        <v>-117585873.62</v>
      </c>
      <c r="J36" s="798"/>
    </row>
    <row r="37" customHeight="1" spans="1:10">
      <c r="A37" s="780" t="s">
        <v>528</v>
      </c>
      <c r="B37" s="767">
        <v>32</v>
      </c>
      <c r="C37" s="768">
        <f>SUM(C20:C36)</f>
        <v>69759369.55</v>
      </c>
      <c r="D37" s="768">
        <f>SUM(D20:D36)</f>
        <v>61792991.38</v>
      </c>
      <c r="E37" s="781"/>
      <c r="F37" s="782" t="s">
        <v>529</v>
      </c>
      <c r="G37" s="783">
        <v>65</v>
      </c>
      <c r="H37" s="784">
        <f>SUM(H31:H36)</f>
        <v>-32860257.27</v>
      </c>
      <c r="I37" s="784">
        <f>SUM(I31:I36)</f>
        <v>-49943156.89</v>
      </c>
      <c r="J37" s="802"/>
    </row>
    <row r="38" customHeight="1" spans="1:10">
      <c r="A38" s="785" t="s">
        <v>530</v>
      </c>
      <c r="B38" s="786">
        <v>33</v>
      </c>
      <c r="C38" s="787">
        <f>SUM(C37,C18)</f>
        <v>279261704.08</v>
      </c>
      <c r="D38" s="787">
        <f>SUM(D37,D18)</f>
        <v>270840198.42</v>
      </c>
      <c r="E38" s="788"/>
      <c r="F38" s="789" t="s">
        <v>531</v>
      </c>
      <c r="G38" s="767">
        <v>66</v>
      </c>
      <c r="H38" s="790">
        <f>H29+H37</f>
        <v>279261704.08</v>
      </c>
      <c r="I38" s="790">
        <f>I29+I37</f>
        <v>270840198.42</v>
      </c>
      <c r="J38" s="803"/>
    </row>
    <row r="39" customHeight="1" spans="1:10">
      <c r="A39" s="791"/>
      <c r="B39" s="752"/>
      <c r="C39" s="756"/>
      <c r="D39" s="756"/>
      <c r="E39" s="754"/>
      <c r="F39" s="792" t="s">
        <v>532</v>
      </c>
      <c r="G39" s="793">
        <v>66</v>
      </c>
      <c r="H39" s="794">
        <f>H38-C38</f>
        <v>0</v>
      </c>
      <c r="I39" s="794">
        <f>I38-D38</f>
        <v>0</v>
      </c>
      <c r="J39" s="804"/>
    </row>
    <row r="40" s="734" customFormat="1" customHeight="1" spans="2:9">
      <c r="B40" s="746"/>
      <c r="C40" s="795" t="s">
        <v>533</v>
      </c>
      <c r="E40" s="734" t="s">
        <v>534</v>
      </c>
      <c r="F40" s="734" t="str">
        <f>IF(基本情况!I8="","",基本情况!I8)</f>
        <v/>
      </c>
      <c r="G40" s="746"/>
      <c r="H40" s="796" t="s">
        <v>535</v>
      </c>
      <c r="I40" s="734">
        <f>IF(基本情况!I5="","",基本情况!I5)</f>
        <v>0</v>
      </c>
    </row>
  </sheetData>
  <sheetProtection formatCells="0" formatRows="0" insertRows="0" deleteRows="0" sort="0" autoFilter="0" pivotTables="0"/>
  <mergeCells count="2">
    <mergeCell ref="A2:J2"/>
    <mergeCell ref="A3:J3"/>
  </mergeCells>
  <dataValidations count="1">
    <dataValidation type="decimal" operator="greaterThanOrEqual" allowBlank="1" showInputMessage="1" showErrorMessage="1" error="除应交税金及应付职工薪酬和未分配利润外其他资产负债表项目不应为负数" sqref="H21:I21 H31:I31 H32:I32 H34:I34 C7:C15 C25:C31 D7:D15 D25:D31 H7:H11 H15:H16 I7:I11 I15:I16">
      <formula1>0</formula1>
    </dataValidation>
  </dataValidations>
  <hyperlinks>
    <hyperlink ref="A1" location="索引目录!C4" display="返回索引页"/>
  </hyperlinks>
  <printOptions horizontalCentered="1"/>
  <pageMargins left="1.1" right="0.429166666666667" top="0.388888888888889" bottom="0.2" header="0.509027777777778" footer="0.509027777777778"/>
  <pageSetup paperSize="9" scale="74" orientation="landscape"/>
  <headerFooter alignWithMargins="0"/>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6"/>
  <sheetViews>
    <sheetView workbookViewId="0">
      <selection activeCell="A7" sqref="A7"/>
    </sheetView>
  </sheetViews>
  <sheetFormatPr defaultColWidth="8.64166666666667" defaultRowHeight="15.4" outlineLevelRow="5" outlineLevelCol="1"/>
  <cols>
    <col min="1" max="1" width="18.2083333333333" style="729" customWidth="1"/>
    <col min="2" max="2" width="18.7083333333333" style="729" customWidth="1"/>
  </cols>
  <sheetData>
    <row r="1" spans="1:2">
      <c r="A1" s="730" t="s">
        <v>536</v>
      </c>
      <c r="B1" s="730" t="s">
        <v>57</v>
      </c>
    </row>
    <row r="5" spans="1:1">
      <c r="A5" s="731"/>
    </row>
    <row r="6" spans="1:1">
      <c r="A6" s="731"/>
    </row>
  </sheetData>
  <pageMargins left="0.75" right="0.75" top="1" bottom="1" header="0.5" footer="0.5"/>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0"/>
  </sheetPr>
  <dimension ref="A1:I33"/>
  <sheetViews>
    <sheetView workbookViewId="0">
      <pane xSplit="4" ySplit="7" topLeftCell="E11" activePane="bottomRight" state="frozen"/>
      <selection/>
      <selection pane="topRight"/>
      <selection pane="bottomLeft"/>
      <selection pane="bottomRight" activeCell="E18" sqref="E18"/>
    </sheetView>
  </sheetViews>
  <sheetFormatPr defaultColWidth="8.64166666666667" defaultRowHeight="15.75" customHeight="1"/>
  <cols>
    <col min="1" max="1" width="7.56666666666667" style="70" customWidth="1"/>
    <col min="2" max="2" width="30.2083333333333" style="70" customWidth="1"/>
    <col min="3" max="3" width="13.8583333333333" style="70" hidden="1" customWidth="1" outlineLevel="1"/>
    <col min="4" max="4" width="26.7083333333333" style="70" customWidth="1" collapsed="1"/>
    <col min="5" max="5" width="24.0666666666667" style="70" customWidth="1"/>
    <col min="6" max="6" width="23" style="70" customWidth="1"/>
    <col min="7" max="7" width="14.0666666666667" style="70" customWidth="1"/>
    <col min="8" max="32" width="9" style="70"/>
    <col min="33" max="16384" width="8.64166666666667" style="70"/>
  </cols>
  <sheetData>
    <row r="1" ht="20.25" customHeight="1" spans="1:7">
      <c r="A1" s="579" t="s">
        <v>19</v>
      </c>
      <c r="B1" s="73"/>
      <c r="C1" s="73"/>
      <c r="D1" s="73"/>
      <c r="E1" s="73"/>
      <c r="F1" s="73"/>
      <c r="G1" s="73"/>
    </row>
    <row r="2" ht="30" customHeight="1" spans="1:7">
      <c r="A2" s="74" t="s">
        <v>537</v>
      </c>
      <c r="B2" s="74"/>
      <c r="C2" s="74"/>
      <c r="D2" s="74"/>
      <c r="E2" s="74"/>
      <c r="F2" s="74"/>
      <c r="G2" s="74"/>
    </row>
    <row r="3" s="712" customFormat="1" ht="15" customHeight="1" spans="1:7">
      <c r="A3" s="75" t="str">
        <f>封面!D11&amp;封面!E11&amp;封面!F11&amp;封面!G11&amp;封面!H11&amp;封面!I11&amp;封面!J11</f>
        <v>评估基准日：2020年7月30日</v>
      </c>
      <c r="B3" s="75"/>
      <c r="C3" s="75"/>
      <c r="D3" s="75"/>
      <c r="E3" s="75"/>
      <c r="F3" s="75"/>
      <c r="G3" s="75"/>
    </row>
    <row r="4" s="712" customFormat="1" ht="15" customHeight="1" spans="1:7">
      <c r="A4" s="580"/>
      <c r="B4" s="580"/>
      <c r="C4" s="580"/>
      <c r="D4" s="580"/>
      <c r="E4" s="580"/>
      <c r="F4" s="581"/>
      <c r="G4" s="77" t="s">
        <v>538</v>
      </c>
    </row>
    <row r="5" s="712" customFormat="1" ht="15" customHeight="1" spans="1:7">
      <c r="A5" s="582" t="str">
        <f>封面!D13&amp;封面!E13</f>
        <v>被评估单位（或产权持有单位）：贡山县隆鑫矿业有限公司</v>
      </c>
      <c r="B5" s="583"/>
      <c r="C5" s="583"/>
      <c r="D5" s="583"/>
      <c r="E5" s="583"/>
      <c r="F5" s="584"/>
      <c r="G5" s="585" t="s">
        <v>539</v>
      </c>
    </row>
    <row r="6" s="591" customFormat="1" ht="15" customHeight="1" spans="1:7">
      <c r="A6" s="685" t="s">
        <v>540</v>
      </c>
      <c r="B6" s="715"/>
      <c r="C6" s="159" t="s">
        <v>541</v>
      </c>
      <c r="D6" s="159" t="s">
        <v>542</v>
      </c>
      <c r="E6" s="159" t="s">
        <v>543</v>
      </c>
      <c r="F6" s="159" t="s">
        <v>544</v>
      </c>
      <c r="G6" s="159" t="s">
        <v>545</v>
      </c>
    </row>
    <row r="7" s="591" customFormat="1" ht="15" customHeight="1" spans="1:9">
      <c r="A7" s="715"/>
      <c r="B7" s="715"/>
      <c r="C7" s="251"/>
      <c r="D7" s="251" t="s">
        <v>546</v>
      </c>
      <c r="E7" s="251" t="s">
        <v>547</v>
      </c>
      <c r="F7" s="251" t="s">
        <v>548</v>
      </c>
      <c r="G7" s="251" t="s">
        <v>549</v>
      </c>
      <c r="H7" s="716"/>
      <c r="I7" s="716"/>
    </row>
    <row r="8" s="713" customFormat="1" ht="15" customHeight="1" spans="1:9">
      <c r="A8" s="88">
        <v>1</v>
      </c>
      <c r="B8" s="717" t="s">
        <v>81</v>
      </c>
      <c r="C8" s="718">
        <f>'2-分类汇总'!C7/10000</f>
        <v>0</v>
      </c>
      <c r="D8" s="86">
        <f>'2-分类汇总'!D7/10000</f>
        <v>0</v>
      </c>
      <c r="E8" s="86">
        <f>'2-分类汇总'!E7/10000</f>
        <v>0</v>
      </c>
      <c r="F8" s="86">
        <f>'2-分类汇总'!F7/10000</f>
        <v>0</v>
      </c>
      <c r="G8" s="86" t="str">
        <f>IF(D8=0,"",F8/D8*100)</f>
        <v/>
      </c>
      <c r="H8" s="719"/>
      <c r="I8" s="727"/>
    </row>
    <row r="9" s="713" customFormat="1" ht="15" customHeight="1" spans="1:9">
      <c r="A9" s="88">
        <v>2</v>
      </c>
      <c r="B9" s="717" t="s">
        <v>550</v>
      </c>
      <c r="C9" s="718" t="e">
        <f>'2-分类汇总'!C20/10000</f>
        <v>#REF!</v>
      </c>
      <c r="D9" s="86">
        <f>'2-分类汇总'!D20/10000</f>
        <v>0</v>
      </c>
      <c r="E9" s="86">
        <f>'2-分类汇总'!E20/10000</f>
        <v>6578.6</v>
      </c>
      <c r="F9" s="86" t="e">
        <f>'2-分类汇总'!F20/10000</f>
        <v>#VALUE!</v>
      </c>
      <c r="G9" s="86" t="str">
        <f t="shared" ref="G9:G31" si="0">IF(D9=0,"",F9/D9*100)</f>
        <v/>
      </c>
      <c r="H9" s="719"/>
      <c r="I9" s="727"/>
    </row>
    <row r="10" s="713" customFormat="1" ht="15" customHeight="1" spans="1:9">
      <c r="A10" s="88">
        <v>3</v>
      </c>
      <c r="B10" s="720" t="s">
        <v>551</v>
      </c>
      <c r="C10" s="718">
        <f>'2-分类汇总'!C21/10000</f>
        <v>0</v>
      </c>
      <c r="D10" s="86">
        <f>'2-分类汇总'!D21/10000</f>
        <v>0</v>
      </c>
      <c r="E10" s="86">
        <f>'2-分类汇总'!E21/10000</f>
        <v>0</v>
      </c>
      <c r="F10" s="86">
        <f>'2-分类汇总'!F21/10000</f>
        <v>0</v>
      </c>
      <c r="G10" s="86" t="str">
        <f t="shared" si="0"/>
        <v/>
      </c>
      <c r="H10" s="719" t="str">
        <f t="shared" ref="H10:H17" si="1">IF(E10=0,"",G10/E10*100)</f>
        <v/>
      </c>
      <c r="I10" s="727"/>
    </row>
    <row r="11" s="438" customFormat="1" ht="15" customHeight="1" spans="1:9">
      <c r="A11" s="88">
        <v>4</v>
      </c>
      <c r="B11" s="720" t="s">
        <v>552</v>
      </c>
      <c r="C11" s="718">
        <f>'2-分类汇总'!C22/10000</f>
        <v>0</v>
      </c>
      <c r="D11" s="86">
        <f>'2-分类汇总'!D22/10000</f>
        <v>0</v>
      </c>
      <c r="E11" s="86">
        <f>'2-分类汇总'!E22/10000</f>
        <v>0</v>
      </c>
      <c r="F11" s="86">
        <f>'2-分类汇总'!F22/10000</f>
        <v>0</v>
      </c>
      <c r="G11" s="86" t="str">
        <f t="shared" si="0"/>
        <v/>
      </c>
      <c r="H11" s="719" t="str">
        <f t="shared" si="1"/>
        <v/>
      </c>
      <c r="I11" s="728"/>
    </row>
    <row r="12" s="438" customFormat="1" ht="15" customHeight="1" spans="1:9">
      <c r="A12" s="88">
        <v>5</v>
      </c>
      <c r="B12" s="720" t="s">
        <v>553</v>
      </c>
      <c r="C12" s="718">
        <f>'2-分类汇总'!C23/10000</f>
        <v>0</v>
      </c>
      <c r="D12" s="86">
        <f>'2-分类汇总'!D23/10000</f>
        <v>0</v>
      </c>
      <c r="E12" s="86">
        <f>'2-分类汇总'!E23/10000</f>
        <v>0</v>
      </c>
      <c r="F12" s="86">
        <f>'2-分类汇总'!F23/10000</f>
        <v>0</v>
      </c>
      <c r="G12" s="86" t="str">
        <f t="shared" si="0"/>
        <v/>
      </c>
      <c r="H12" s="719" t="str">
        <f t="shared" si="1"/>
        <v/>
      </c>
      <c r="I12" s="728"/>
    </row>
    <row r="13" s="438" customFormat="1" ht="15" customHeight="1" spans="1:9">
      <c r="A13" s="88">
        <v>6</v>
      </c>
      <c r="B13" s="720" t="s">
        <v>554</v>
      </c>
      <c r="C13" s="718">
        <f>'2-分类汇总'!C24/10000</f>
        <v>0</v>
      </c>
      <c r="D13" s="86">
        <f>'2-分类汇总'!D24/10000</f>
        <v>0</v>
      </c>
      <c r="E13" s="86">
        <f>'2-分类汇总'!E24/10000</f>
        <v>0</v>
      </c>
      <c r="F13" s="86">
        <f>'2-分类汇总'!F24/10000</f>
        <v>0</v>
      </c>
      <c r="G13" s="86" t="str">
        <f t="shared" si="0"/>
        <v/>
      </c>
      <c r="H13" s="719" t="str">
        <f t="shared" si="1"/>
        <v/>
      </c>
      <c r="I13" s="728"/>
    </row>
    <row r="14" s="438" customFormat="1" ht="15" customHeight="1" spans="1:9">
      <c r="A14" s="88">
        <v>7</v>
      </c>
      <c r="B14" s="720" t="s">
        <v>555</v>
      </c>
      <c r="C14" s="718">
        <f>'2-分类汇总'!C25/10000</f>
        <v>0</v>
      </c>
      <c r="D14" s="86">
        <f>'2-分类汇总'!D25/10000</f>
        <v>0</v>
      </c>
      <c r="E14" s="86">
        <f>'2-分类汇总'!E25/10000</f>
        <v>0</v>
      </c>
      <c r="F14" s="86">
        <f>'2-分类汇总'!F25/10000</f>
        <v>0</v>
      </c>
      <c r="G14" s="86" t="str">
        <f t="shared" si="0"/>
        <v/>
      </c>
      <c r="H14" s="719" t="str">
        <f t="shared" si="1"/>
        <v/>
      </c>
      <c r="I14" s="728"/>
    </row>
    <row r="15" s="713" customFormat="1" ht="15" customHeight="1" spans="1:9">
      <c r="A15" s="88">
        <v>8</v>
      </c>
      <c r="B15" s="720" t="s">
        <v>556</v>
      </c>
      <c r="C15" s="718" t="e">
        <f>'2-分类汇总'!C26/10000</f>
        <v>#REF!</v>
      </c>
      <c r="D15" s="86" t="e">
        <f>'2-分类汇总'!D26/10000</f>
        <v>#VALUE!</v>
      </c>
      <c r="E15" s="86">
        <f>'2-分类汇总'!E26/10000</f>
        <v>0</v>
      </c>
      <c r="F15" s="86" t="e">
        <f>'2-分类汇总'!F26/10000</f>
        <v>#VALUE!</v>
      </c>
      <c r="G15" s="86" t="e">
        <f t="shared" si="0"/>
        <v>#VALUE!</v>
      </c>
      <c r="H15" s="719"/>
      <c r="I15" s="727"/>
    </row>
    <row r="16" s="713" customFormat="1" ht="15" customHeight="1" spans="1:9">
      <c r="A16" s="88">
        <v>9</v>
      </c>
      <c r="B16" s="720" t="s">
        <v>557</v>
      </c>
      <c r="C16" s="718">
        <f>'2-分类汇总'!C27/10000</f>
        <v>0</v>
      </c>
      <c r="D16" s="86"/>
      <c r="E16" s="86">
        <f>'2-分类汇总'!E27/10000</f>
        <v>0</v>
      </c>
      <c r="F16" s="86"/>
      <c r="G16" s="86" t="str">
        <f t="shared" si="0"/>
        <v/>
      </c>
      <c r="H16" s="719" t="str">
        <f t="shared" si="1"/>
        <v/>
      </c>
      <c r="I16" s="727"/>
    </row>
    <row r="17" s="713" customFormat="1" ht="15" customHeight="1" spans="1:9">
      <c r="A17" s="88">
        <v>10</v>
      </c>
      <c r="B17" s="720" t="s">
        <v>558</v>
      </c>
      <c r="C17" s="718">
        <f>'2-分类汇总'!C28/10000</f>
        <v>0</v>
      </c>
      <c r="D17" s="86">
        <f>'2-分类汇总'!D28/10000</f>
        <v>0</v>
      </c>
      <c r="E17" s="86">
        <f>'2-分类汇总'!E28/10000</f>
        <v>0</v>
      </c>
      <c r="F17" s="86">
        <f>'2-分类汇总'!F28/10000</f>
        <v>0</v>
      </c>
      <c r="G17" s="86" t="str">
        <f t="shared" si="0"/>
        <v/>
      </c>
      <c r="H17" s="719" t="str">
        <f t="shared" si="1"/>
        <v/>
      </c>
      <c r="I17" s="727"/>
    </row>
    <row r="18" s="713" customFormat="1" ht="15" customHeight="1" spans="1:9">
      <c r="A18" s="88">
        <v>11</v>
      </c>
      <c r="B18" s="720" t="s">
        <v>559</v>
      </c>
      <c r="C18" s="718">
        <f>'2-分类汇总'!C29/10000</f>
        <v>0</v>
      </c>
      <c r="D18" s="86">
        <f>'2-分类汇总'!D29/10000</f>
        <v>0</v>
      </c>
      <c r="E18" s="86">
        <f>'2-分类汇总'!E29/10000</f>
        <v>0</v>
      </c>
      <c r="F18" s="86">
        <f>'2-分类汇总'!F29/10000</f>
        <v>0</v>
      </c>
      <c r="G18" s="86" t="str">
        <f t="shared" si="0"/>
        <v/>
      </c>
      <c r="H18" s="719"/>
      <c r="I18" s="727"/>
    </row>
    <row r="19" s="713" customFormat="1" ht="15" customHeight="1" spans="1:9">
      <c r="A19" s="88">
        <v>12</v>
      </c>
      <c r="B19" s="720" t="s">
        <v>560</v>
      </c>
      <c r="C19" s="718">
        <f>'2-分类汇总'!C30/10000</f>
        <v>0</v>
      </c>
      <c r="D19" s="86">
        <f>'2-分类汇总'!D30/10000</f>
        <v>0</v>
      </c>
      <c r="E19" s="86">
        <f>'2-分类汇总'!E30/10000</f>
        <v>0</v>
      </c>
      <c r="F19" s="86">
        <f>'2-分类汇总'!F30/10000</f>
        <v>0</v>
      </c>
      <c r="G19" s="86" t="str">
        <f t="shared" si="0"/>
        <v/>
      </c>
      <c r="H19" s="719"/>
      <c r="I19" s="727"/>
    </row>
    <row r="20" s="713" customFormat="1" ht="15" customHeight="1" spans="1:9">
      <c r="A20" s="88">
        <v>13</v>
      </c>
      <c r="B20" s="720" t="s">
        <v>561</v>
      </c>
      <c r="C20" s="718">
        <f>'2-分类汇总'!C31/10000</f>
        <v>0</v>
      </c>
      <c r="D20" s="86">
        <f>'2-分类汇总'!D31/10000</f>
        <v>0</v>
      </c>
      <c r="E20" s="86">
        <f>'2-分类汇总'!E31/10000</f>
        <v>0</v>
      </c>
      <c r="F20" s="86">
        <f>'2-分类汇总'!F31/10000</f>
        <v>0</v>
      </c>
      <c r="G20" s="86" t="str">
        <f t="shared" si="0"/>
        <v/>
      </c>
      <c r="H20" s="719"/>
      <c r="I20" s="727"/>
    </row>
    <row r="21" s="713" customFormat="1" ht="15" customHeight="1" spans="1:9">
      <c r="A21" s="88">
        <v>14</v>
      </c>
      <c r="B21" s="720" t="s">
        <v>562</v>
      </c>
      <c r="C21" s="718">
        <f>'2-分类汇总'!C32/10000</f>
        <v>0</v>
      </c>
      <c r="D21" s="86">
        <f>'2-分类汇总'!D32/10000</f>
        <v>0</v>
      </c>
      <c r="E21" s="86">
        <f>'2-分类汇总'!E32/10000</f>
        <v>6578.6</v>
      </c>
      <c r="F21" s="86">
        <f>'2-分类汇总'!F32/10000</f>
        <v>6578.6</v>
      </c>
      <c r="G21" s="86" t="str">
        <f t="shared" si="0"/>
        <v/>
      </c>
      <c r="H21" s="719"/>
      <c r="I21" s="727"/>
    </row>
    <row r="22" s="713" customFormat="1" ht="15" customHeight="1" spans="1:8">
      <c r="A22" s="88">
        <v>15</v>
      </c>
      <c r="B22" s="720" t="s">
        <v>563</v>
      </c>
      <c r="C22" s="718">
        <f>'2-分类汇总'!C33/10000</f>
        <v>0</v>
      </c>
      <c r="D22" s="86">
        <f>'2-分类汇总'!D33/10000</f>
        <v>0</v>
      </c>
      <c r="E22" s="86">
        <f>'2-分类汇总'!E33/10000</f>
        <v>0</v>
      </c>
      <c r="F22" s="86">
        <f>'2-分类汇总'!F33/10000</f>
        <v>0</v>
      </c>
      <c r="G22" s="86" t="str">
        <f t="shared" si="0"/>
        <v/>
      </c>
      <c r="H22" s="719"/>
    </row>
    <row r="23" s="713" customFormat="1" ht="15" customHeight="1" spans="1:8">
      <c r="A23" s="88">
        <v>16</v>
      </c>
      <c r="B23" s="720" t="s">
        <v>564</v>
      </c>
      <c r="C23" s="718">
        <f>'2-分类汇总'!C34/10000</f>
        <v>0</v>
      </c>
      <c r="D23" s="86">
        <f>'2-分类汇总'!D34/10000</f>
        <v>0</v>
      </c>
      <c r="E23" s="86">
        <f>'2-分类汇总'!E34/10000</f>
        <v>0</v>
      </c>
      <c r="F23" s="86">
        <f>'2-分类汇总'!F34/10000</f>
        <v>0</v>
      </c>
      <c r="G23" s="86" t="str">
        <f t="shared" si="0"/>
        <v/>
      </c>
      <c r="H23" s="719"/>
    </row>
    <row r="24" s="713" customFormat="1" ht="15" customHeight="1" spans="1:8">
      <c r="A24" s="88">
        <v>17</v>
      </c>
      <c r="B24" s="720" t="s">
        <v>565</v>
      </c>
      <c r="C24" s="718">
        <f>'2-分类汇总'!C35/10000</f>
        <v>0</v>
      </c>
      <c r="D24" s="86"/>
      <c r="E24" s="86">
        <f>'2-分类汇总'!E35/10000</f>
        <v>0</v>
      </c>
      <c r="F24" s="86"/>
      <c r="G24" s="86" t="str">
        <f t="shared" si="0"/>
        <v/>
      </c>
      <c r="H24" s="719"/>
    </row>
    <row r="25" s="713" customFormat="1" ht="15" customHeight="1" spans="1:8">
      <c r="A25" s="88">
        <v>18</v>
      </c>
      <c r="B25" s="720" t="s">
        <v>566</v>
      </c>
      <c r="C25" s="718">
        <f>'2-分类汇总'!C36/10000</f>
        <v>0</v>
      </c>
      <c r="D25" s="86">
        <f>'2-分类汇总'!D36/10000</f>
        <v>0</v>
      </c>
      <c r="E25" s="86">
        <f>'2-分类汇总'!E36/10000</f>
        <v>0</v>
      </c>
      <c r="F25" s="86">
        <f>'2-分类汇总'!F36/10000</f>
        <v>0</v>
      </c>
      <c r="G25" s="86" t="str">
        <f t="shared" si="0"/>
        <v/>
      </c>
      <c r="H25" s="719"/>
    </row>
    <row r="26" s="713" customFormat="1" ht="15" customHeight="1" spans="1:8">
      <c r="A26" s="88">
        <v>19</v>
      </c>
      <c r="B26" s="720" t="s">
        <v>567</v>
      </c>
      <c r="C26" s="718">
        <f>'2-分类汇总'!C37/10000</f>
        <v>0</v>
      </c>
      <c r="D26" s="86"/>
      <c r="E26" s="86">
        <f>'2-分类汇总'!E37/10000</f>
        <v>0</v>
      </c>
      <c r="F26" s="86"/>
      <c r="G26" s="86" t="str">
        <f t="shared" si="0"/>
        <v/>
      </c>
      <c r="H26" s="719"/>
    </row>
    <row r="27" s="713" customFormat="1" ht="15" customHeight="1" spans="1:8">
      <c r="A27" s="88">
        <v>20</v>
      </c>
      <c r="B27" s="721" t="s">
        <v>530</v>
      </c>
      <c r="C27" s="718" t="e">
        <f>SUM(C8,C9)</f>
        <v>#REF!</v>
      </c>
      <c r="D27" s="722">
        <f>SUM(D8,D9)</f>
        <v>0</v>
      </c>
      <c r="E27" s="722">
        <f>SUM(E8,E9)</f>
        <v>6578.6</v>
      </c>
      <c r="F27" s="722" t="e">
        <f>SUM(F8,F9)</f>
        <v>#VALUE!</v>
      </c>
      <c r="G27" s="697" t="str">
        <f t="shared" si="0"/>
        <v/>
      </c>
      <c r="H27" s="719"/>
    </row>
    <row r="28" s="714" customFormat="1" ht="15" customHeight="1" spans="1:7">
      <c r="A28" s="723">
        <v>21</v>
      </c>
      <c r="B28" s="720" t="s">
        <v>568</v>
      </c>
      <c r="C28" s="697" t="e">
        <f>'2-分类汇总'!C40/10000</f>
        <v>#REF!</v>
      </c>
      <c r="D28" s="697"/>
      <c r="E28" s="697">
        <f>'2-分类汇总'!E40/10000</f>
        <v>0</v>
      </c>
      <c r="F28" s="697"/>
      <c r="G28" s="86" t="str">
        <f t="shared" si="0"/>
        <v/>
      </c>
    </row>
    <row r="29" s="713" customFormat="1" ht="15" customHeight="1" spans="1:7">
      <c r="A29" s="724">
        <v>22</v>
      </c>
      <c r="B29" s="720" t="s">
        <v>569</v>
      </c>
      <c r="C29" s="86">
        <f>'2-分类汇总'!C54/10000</f>
        <v>0</v>
      </c>
      <c r="D29" s="86"/>
      <c r="E29" s="86">
        <f>'2-分类汇总'!E54/10000</f>
        <v>0</v>
      </c>
      <c r="F29" s="86"/>
      <c r="G29" s="86" t="str">
        <f t="shared" si="0"/>
        <v/>
      </c>
    </row>
    <row r="30" s="713" customFormat="1" ht="15" customHeight="1" spans="1:7">
      <c r="A30" s="724">
        <v>23</v>
      </c>
      <c r="B30" s="721" t="s">
        <v>514</v>
      </c>
      <c r="C30" s="86" t="e">
        <f>SUM(C28,C29)</f>
        <v>#REF!</v>
      </c>
      <c r="D30" s="697">
        <f>SUM(D28,D29)</f>
        <v>0</v>
      </c>
      <c r="E30" s="697">
        <f>SUM(E28,E29)</f>
        <v>0</v>
      </c>
      <c r="F30" s="697">
        <f>SUM(F28,F29)</f>
        <v>0</v>
      </c>
      <c r="G30" s="697" t="str">
        <f t="shared" si="0"/>
        <v/>
      </c>
    </row>
    <row r="31" s="714" customFormat="1" ht="15" customHeight="1" spans="1:7">
      <c r="A31" s="723">
        <v>24</v>
      </c>
      <c r="B31" s="721" t="s">
        <v>570</v>
      </c>
      <c r="C31" s="697" t="e">
        <f>C27-C30</f>
        <v>#REF!</v>
      </c>
      <c r="D31" s="697">
        <f>D27-D30</f>
        <v>0</v>
      </c>
      <c r="E31" s="697">
        <f>E27-E30</f>
        <v>6578.6</v>
      </c>
      <c r="F31" s="697" t="e">
        <f>F27-F30</f>
        <v>#VALUE!</v>
      </c>
      <c r="G31" s="697" t="str">
        <f t="shared" si="0"/>
        <v/>
      </c>
    </row>
    <row r="32" s="602" customFormat="1" ht="31.5" customHeight="1" spans="1:7">
      <c r="A32" s="69" t="s">
        <v>571</v>
      </c>
      <c r="D32" s="603"/>
      <c r="G32" s="603"/>
    </row>
    <row r="33" s="602" customFormat="1" ht="20.15" customHeight="1" spans="1:5">
      <c r="A33" s="725"/>
      <c r="E33" s="726"/>
    </row>
  </sheetData>
  <sheetProtection formatColumns="0"/>
  <mergeCells count="3">
    <mergeCell ref="A2:G2"/>
    <mergeCell ref="A3:G3"/>
    <mergeCell ref="A6:B7"/>
  </mergeCells>
  <hyperlinks>
    <hyperlink ref="A1" location="索引目录!D4" display="返回索引页"/>
    <hyperlink ref="B8" location="'2-分类汇总'!B6" display="流动资产"/>
    <hyperlink ref="B9" location="'2-分类汇总'!B19" display="非流动资产"/>
    <hyperlink ref="B10" location="'2-分类汇总'!B20" display="其中：可供出售金融资产"/>
    <hyperlink ref="B11" location="'2-分类汇总'!B21" display="      持有至到期投资"/>
    <hyperlink ref="B12" location="'2-分类汇总'!B22" display="      长期应收款"/>
    <hyperlink ref="B13" location="'2-分类汇总'!B23" display="      长期股权投资"/>
    <hyperlink ref="B14" location="'2-分类汇总'!B24" display="      投资性房地产"/>
    <hyperlink ref="B15" location="'2-分类汇总'!B25" display="      固定资产"/>
    <hyperlink ref="B16" location="'2-分类汇总'!B26" display="      在建工程"/>
    <hyperlink ref="B17" location="'2-分类汇总'!B27" display="      工程物资"/>
    <hyperlink ref="B18" location="'2-分类汇总'!B28" display="      固定资产清理"/>
    <hyperlink ref="B19" location="'2-分类汇总'!B29" display="      生产性生物资产"/>
    <hyperlink ref="B20" location="'2-分类汇总'!B30" display="      油气资产"/>
    <hyperlink ref="B21" location="'2-分类汇总'!B31" display="      无形资产"/>
    <hyperlink ref="B22" location="'2-分类汇总'!B32" display="      开发支出"/>
    <hyperlink ref="B23" location="'2-分类汇总'!B33" display="      商誉"/>
    <hyperlink ref="B24" location="'2-分类汇总'!B34" display="      长期待摊费用"/>
    <hyperlink ref="B25" location="'2-分类汇总'!B35" display="      递延所得税资产"/>
    <hyperlink ref="B26" location="'2-分类汇总'!B36" display="      其他非流动资产"/>
    <hyperlink ref="B27" location="'2-分类汇总'!B38" display="资产总计"/>
    <hyperlink ref="B28" location="'2-分类汇总'!B39" display="流动负债"/>
    <hyperlink ref="B29" location="'2-分类汇总'!B53" display="非流动负债"/>
    <hyperlink ref="B30" location="'2-分类汇总'!B62" display="负债合计"/>
    <hyperlink ref="B31" location="'2-分类汇总'!B64" display="净资产（所有者权益）"/>
  </hyperlinks>
  <printOptions horizontalCentered="1" verticalCentered="1"/>
  <pageMargins left="0.388888888888889" right="0.388888888888889" top="0.588888888888889" bottom="0.388888888888889" header="0.388888888888889" footer="0.388888888888889"/>
  <pageSetup paperSize="9" scale="95"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93"/>
  <sheetViews>
    <sheetView workbookViewId="0">
      <pane xSplit="4" ySplit="6" topLeftCell="E19" activePane="bottomRight" state="frozen"/>
      <selection/>
      <selection pane="topRight"/>
      <selection pane="bottomLeft"/>
      <selection pane="bottomRight" activeCell="B26" sqref="B26"/>
    </sheetView>
  </sheetViews>
  <sheetFormatPr defaultColWidth="8.64166666666667" defaultRowHeight="12.85"/>
  <cols>
    <col min="1" max="1" width="7.06666666666667" style="70" customWidth="1"/>
    <col min="2" max="2" width="33.7083333333333" style="70" customWidth="1"/>
    <col min="3" max="3" width="16.2083333333333" style="70" hidden="1" customWidth="1" outlineLevel="1"/>
    <col min="4" max="4" width="24.2083333333333" style="70" customWidth="1" collapsed="1"/>
    <col min="5" max="5" width="23.5666666666667" style="70" customWidth="1"/>
    <col min="6" max="6" width="20" style="70" customWidth="1"/>
    <col min="7" max="7" width="12.3583333333333" style="70" customWidth="1"/>
    <col min="8" max="9" width="13.6416666666667" style="70" hidden="1" customWidth="1"/>
    <col min="10" max="11" width="11.8583333333333" style="70" hidden="1" customWidth="1"/>
    <col min="12" max="32" width="9" style="70"/>
    <col min="33" max="16384" width="8.64166666666667" style="70"/>
  </cols>
  <sheetData>
    <row r="1" ht="15" spans="1:7">
      <c r="A1" s="578" t="s">
        <v>19</v>
      </c>
      <c r="B1" s="158" t="s">
        <v>572</v>
      </c>
      <c r="C1" s="73"/>
      <c r="D1" s="73"/>
      <c r="E1" s="73"/>
      <c r="F1" s="73"/>
      <c r="G1" s="73"/>
    </row>
    <row r="2" s="484" customFormat="1" ht="30" customHeight="1" spans="1:7">
      <c r="A2" s="74" t="s">
        <v>573</v>
      </c>
      <c r="B2" s="74"/>
      <c r="C2" s="74"/>
      <c r="D2" s="74"/>
      <c r="E2" s="74"/>
      <c r="F2" s="74"/>
      <c r="G2" s="74"/>
    </row>
    <row r="3" ht="15" customHeight="1" spans="1:7">
      <c r="A3" s="75" t="str">
        <f>'1-汇总表'!A3:G3</f>
        <v>评估基准日：2020年7月30日</v>
      </c>
      <c r="B3" s="75"/>
      <c r="C3" s="75"/>
      <c r="D3" s="75"/>
      <c r="E3" s="75"/>
      <c r="F3" s="75"/>
      <c r="G3" s="75"/>
    </row>
    <row r="4" s="69" customFormat="1" ht="15" customHeight="1" spans="1:7">
      <c r="A4" s="75"/>
      <c r="B4" s="75"/>
      <c r="C4" s="75"/>
      <c r="D4" s="75"/>
      <c r="E4" s="75"/>
      <c r="F4" s="75"/>
      <c r="G4" s="77" t="s">
        <v>574</v>
      </c>
    </row>
    <row r="5" s="584" customFormat="1" ht="15" customHeight="1" spans="1:11">
      <c r="A5" s="582" t="str">
        <f>'1-汇总表'!A5</f>
        <v>被评估单位（或产权持有单位）：贡山县隆鑫矿业有限公司</v>
      </c>
      <c r="G5" s="585" t="s">
        <v>22</v>
      </c>
      <c r="I5" s="700" t="str">
        <f>IF(COUNTIF(I7:I93,"&gt;0")+COUNTIF(I7:I93,"&lt;0")&gt;0,"出错","OK")</f>
        <v>出错</v>
      </c>
      <c r="K5" s="700" t="str">
        <f>IF(COUNTIF(K7:K93,"&gt;0")+COUNTIF(K7:K93,"&lt;0")&gt;0,"出错","OK")</f>
        <v>OK</v>
      </c>
    </row>
    <row r="6" s="68" customFormat="1" ht="30" customHeight="1" spans="1:11">
      <c r="A6" s="159" t="s">
        <v>379</v>
      </c>
      <c r="B6" s="685" t="s">
        <v>575</v>
      </c>
      <c r="C6" s="160" t="s">
        <v>541</v>
      </c>
      <c r="D6" s="257" t="s">
        <v>542</v>
      </c>
      <c r="E6" s="159" t="s">
        <v>543</v>
      </c>
      <c r="F6" s="159" t="s">
        <v>544</v>
      </c>
      <c r="G6" s="159" t="s">
        <v>576</v>
      </c>
      <c r="H6" s="159" t="s">
        <v>577</v>
      </c>
      <c r="I6" s="159" t="s">
        <v>578</v>
      </c>
      <c r="J6" s="701" t="s">
        <v>579</v>
      </c>
      <c r="K6" s="701" t="s">
        <v>578</v>
      </c>
    </row>
    <row r="7" s="693" customFormat="1" ht="15" customHeight="1" spans="1:11">
      <c r="A7" s="251">
        <v>1</v>
      </c>
      <c r="B7" s="694" t="s">
        <v>580</v>
      </c>
      <c r="C7" s="695">
        <f>SUM(C8:C18)</f>
        <v>0</v>
      </c>
      <c r="D7" s="696">
        <f>SUM(D8:D18)</f>
        <v>0</v>
      </c>
      <c r="E7" s="697">
        <f>SUM(E8:E18)</f>
        <v>0</v>
      </c>
      <c r="F7" s="697">
        <f>SUM(F8:F18)</f>
        <v>0</v>
      </c>
      <c r="G7" s="697" t="str">
        <f t="shared" ref="G7:G65" si="0">IF(D7=0,"",F7/D7*100)</f>
        <v/>
      </c>
      <c r="H7" s="696">
        <f>资产负债表!D18</f>
        <v>209047207.04</v>
      </c>
      <c r="I7" s="696">
        <f t="shared" ref="I7:I18" si="1">ROUND(C7-H7,2)</f>
        <v>-209047207.04</v>
      </c>
      <c r="J7" s="702">
        <f>SUMIF(审定数!$A:$A,"流动资产合计",审定数!$B:$B)</f>
        <v>0</v>
      </c>
      <c r="K7" s="703">
        <f t="shared" ref="K7:K18" si="2">ROUND(D7-J7,2)</f>
        <v>0</v>
      </c>
    </row>
    <row r="8" ht="15" customHeight="1" spans="1:11">
      <c r="A8" s="88">
        <v>2</v>
      </c>
      <c r="B8" s="698" t="s">
        <v>471</v>
      </c>
      <c r="C8" s="84">
        <f>'3-流动汇总'!E7</f>
        <v>0</v>
      </c>
      <c r="D8" s="85"/>
      <c r="E8" s="86">
        <f>'3-流动汇总'!G7</f>
        <v>0</v>
      </c>
      <c r="F8" s="86">
        <f t="shared" ref="F8:F18" si="3">E8-D8</f>
        <v>0</v>
      </c>
      <c r="G8" s="697" t="str">
        <f t="shared" si="0"/>
        <v/>
      </c>
      <c r="H8" s="85">
        <f>资产负债表!D7</f>
        <v>53356.05</v>
      </c>
      <c r="I8" s="696">
        <f t="shared" si="1"/>
        <v>-53356.05</v>
      </c>
      <c r="J8" s="387">
        <f>SUMIF(审定数!$A:$A,B8,审定数!$B:$B)</f>
        <v>0</v>
      </c>
      <c r="K8" s="703">
        <f t="shared" si="2"/>
        <v>0</v>
      </c>
    </row>
    <row r="9" ht="15" customHeight="1" spans="1:11">
      <c r="A9" s="88">
        <v>3</v>
      </c>
      <c r="B9" s="698" t="s">
        <v>473</v>
      </c>
      <c r="C9" s="84">
        <f>'3-流动汇总'!E8</f>
        <v>0</v>
      </c>
      <c r="D9" s="85"/>
      <c r="E9" s="86">
        <f>'3-流动汇总'!G8</f>
        <v>0</v>
      </c>
      <c r="F9" s="86">
        <f t="shared" si="3"/>
        <v>0</v>
      </c>
      <c r="G9" s="697" t="str">
        <f t="shared" si="0"/>
        <v/>
      </c>
      <c r="H9" s="85">
        <f>资产负债表!D8</f>
        <v>0</v>
      </c>
      <c r="I9" s="696">
        <f t="shared" si="1"/>
        <v>0</v>
      </c>
      <c r="J9" s="387">
        <f>SUMIF(审定数!$A:$A,B9,审定数!$B:$B)</f>
        <v>0</v>
      </c>
      <c r="K9" s="703">
        <f t="shared" si="2"/>
        <v>0</v>
      </c>
    </row>
    <row r="10" ht="15" customHeight="1" spans="1:11">
      <c r="A10" s="88">
        <v>4</v>
      </c>
      <c r="B10" s="698" t="s">
        <v>475</v>
      </c>
      <c r="C10" s="84">
        <f>'3-流动汇总'!E9</f>
        <v>0</v>
      </c>
      <c r="D10" s="85"/>
      <c r="E10" s="86">
        <f>'3-流动汇总'!G9</f>
        <v>0</v>
      </c>
      <c r="F10" s="86">
        <f t="shared" si="3"/>
        <v>0</v>
      </c>
      <c r="G10" s="697" t="str">
        <f t="shared" si="0"/>
        <v/>
      </c>
      <c r="H10" s="85">
        <f>资产负债表!D9</f>
        <v>0</v>
      </c>
      <c r="I10" s="696">
        <f t="shared" si="1"/>
        <v>0</v>
      </c>
      <c r="J10" s="387">
        <f>SUMIF(审定数!$A:$A,B10,审定数!$B:$B)</f>
        <v>0</v>
      </c>
      <c r="K10" s="703">
        <f t="shared" si="2"/>
        <v>0</v>
      </c>
    </row>
    <row r="11" ht="15" customHeight="1" spans="1:11">
      <c r="A11" s="88">
        <v>5</v>
      </c>
      <c r="B11" s="698" t="s">
        <v>477</v>
      </c>
      <c r="C11" s="84">
        <f>'3-流动汇总'!E10</f>
        <v>0</v>
      </c>
      <c r="D11" s="85"/>
      <c r="E11" s="86">
        <f>'3-流动汇总'!G10</f>
        <v>0</v>
      </c>
      <c r="F11" s="86">
        <f t="shared" si="3"/>
        <v>0</v>
      </c>
      <c r="G11" s="697" t="str">
        <f t="shared" si="0"/>
        <v/>
      </c>
      <c r="H11" s="85">
        <f>资产负债表!D10</f>
        <v>1029680.7</v>
      </c>
      <c r="I11" s="696">
        <f t="shared" si="1"/>
        <v>-1029680.7</v>
      </c>
      <c r="J11" s="387">
        <f>SUMIF(审定数!$A:$A,B11,审定数!$B:$B)</f>
        <v>0</v>
      </c>
      <c r="K11" s="703">
        <f t="shared" si="2"/>
        <v>0</v>
      </c>
    </row>
    <row r="12" ht="15" customHeight="1" spans="1:11">
      <c r="A12" s="88">
        <v>6</v>
      </c>
      <c r="B12" s="698" t="s">
        <v>479</v>
      </c>
      <c r="C12" s="84">
        <f>'3-流动汇总'!E11</f>
        <v>0</v>
      </c>
      <c r="D12" s="85"/>
      <c r="E12" s="86">
        <f>'3-流动汇总'!G11</f>
        <v>0</v>
      </c>
      <c r="F12" s="86">
        <f t="shared" si="3"/>
        <v>0</v>
      </c>
      <c r="G12" s="697" t="str">
        <f t="shared" si="0"/>
        <v/>
      </c>
      <c r="H12" s="85">
        <f>资产负债表!D11</f>
        <v>12272390.5</v>
      </c>
      <c r="I12" s="696">
        <f t="shared" si="1"/>
        <v>-12272390.5</v>
      </c>
      <c r="J12" s="387">
        <f>SUMIF(审定数!$A:$A,B12,审定数!$B:$B)+SUMIF(审定数!$A:$A,"预付账款",审定数!$B:$B)</f>
        <v>0</v>
      </c>
      <c r="K12" s="703">
        <f t="shared" si="2"/>
        <v>0</v>
      </c>
    </row>
    <row r="13" ht="15" customHeight="1" spans="1:11">
      <c r="A13" s="88">
        <v>7</v>
      </c>
      <c r="B13" s="698" t="s">
        <v>481</v>
      </c>
      <c r="C13" s="84">
        <f>'3-流动汇总'!E12</f>
        <v>0</v>
      </c>
      <c r="D13" s="85">
        <f>'3-流动汇总'!F12</f>
        <v>0</v>
      </c>
      <c r="E13" s="86">
        <f>'3-流动汇总'!G12</f>
        <v>0</v>
      </c>
      <c r="F13" s="86">
        <f t="shared" si="3"/>
        <v>0</v>
      </c>
      <c r="G13" s="697" t="str">
        <f t="shared" si="0"/>
        <v/>
      </c>
      <c r="H13" s="85">
        <f>资产负债表!D12</f>
        <v>0</v>
      </c>
      <c r="I13" s="696">
        <f t="shared" si="1"/>
        <v>0</v>
      </c>
      <c r="J13" s="387">
        <f>SUMIF(审定数!$A:$A,B13,审定数!$B:$B)</f>
        <v>0</v>
      </c>
      <c r="K13" s="703">
        <f t="shared" si="2"/>
        <v>0</v>
      </c>
    </row>
    <row r="14" ht="15" customHeight="1" spans="1:11">
      <c r="A14" s="88">
        <v>8</v>
      </c>
      <c r="B14" s="698" t="s">
        <v>483</v>
      </c>
      <c r="C14" s="84">
        <f>'3-流动汇总'!E13</f>
        <v>0</v>
      </c>
      <c r="D14" s="85">
        <f>'3-流动汇总'!F13</f>
        <v>0</v>
      </c>
      <c r="E14" s="86">
        <f>'3-流动汇总'!G13</f>
        <v>0</v>
      </c>
      <c r="F14" s="86">
        <f t="shared" si="3"/>
        <v>0</v>
      </c>
      <c r="G14" s="697" t="str">
        <f t="shared" si="0"/>
        <v/>
      </c>
      <c r="H14" s="85">
        <f>资产负债表!D13</f>
        <v>0</v>
      </c>
      <c r="I14" s="696">
        <f t="shared" si="1"/>
        <v>0</v>
      </c>
      <c r="J14" s="387">
        <f>SUMIF(审定数!$A:$A,B14,审定数!$B:$B)</f>
        <v>0</v>
      </c>
      <c r="K14" s="703">
        <f t="shared" si="2"/>
        <v>0</v>
      </c>
    </row>
    <row r="15" ht="15" customHeight="1" spans="1:11">
      <c r="A15" s="88">
        <v>9</v>
      </c>
      <c r="B15" s="698" t="s">
        <v>485</v>
      </c>
      <c r="C15" s="84">
        <f>'3-流动汇总'!E14</f>
        <v>0</v>
      </c>
      <c r="D15" s="85"/>
      <c r="E15" s="86">
        <f>'3-流动汇总'!G14</f>
        <v>0</v>
      </c>
      <c r="F15" s="86">
        <f t="shared" si="3"/>
        <v>0</v>
      </c>
      <c r="G15" s="697" t="str">
        <f t="shared" si="0"/>
        <v/>
      </c>
      <c r="H15" s="85">
        <f>资产负债表!D14</f>
        <v>189787855.84</v>
      </c>
      <c r="I15" s="696">
        <f t="shared" si="1"/>
        <v>-189787855.84</v>
      </c>
      <c r="J15" s="387">
        <f>SUMIF(审定数!$A:$A,B15,审定数!$B:$B)</f>
        <v>0</v>
      </c>
      <c r="K15" s="703">
        <f t="shared" si="2"/>
        <v>0</v>
      </c>
    </row>
    <row r="16" ht="15" customHeight="1" spans="1:11">
      <c r="A16" s="88">
        <v>10</v>
      </c>
      <c r="B16" s="698" t="s">
        <v>487</v>
      </c>
      <c r="C16" s="84">
        <f>'3-流动汇总'!E15</f>
        <v>0</v>
      </c>
      <c r="D16" s="85">
        <f>'3-流动汇总'!F15</f>
        <v>0</v>
      </c>
      <c r="E16" s="86">
        <f>'3-流动汇总'!G15</f>
        <v>0</v>
      </c>
      <c r="F16" s="86">
        <f t="shared" si="3"/>
        <v>0</v>
      </c>
      <c r="G16" s="697" t="str">
        <f t="shared" si="0"/>
        <v/>
      </c>
      <c r="H16" s="85">
        <f>资产负债表!D15</f>
        <v>5903923.95</v>
      </c>
      <c r="I16" s="696">
        <f t="shared" si="1"/>
        <v>-5903923.95</v>
      </c>
      <c r="J16" s="387">
        <f>SUMIF(审定数!$A:$A,B16,审定数!$B:$B)</f>
        <v>0</v>
      </c>
      <c r="K16" s="703">
        <f t="shared" si="2"/>
        <v>0</v>
      </c>
    </row>
    <row r="17" ht="15" customHeight="1" spans="1:11">
      <c r="A17" s="88">
        <v>11</v>
      </c>
      <c r="B17" s="698" t="s">
        <v>489</v>
      </c>
      <c r="C17" s="84">
        <f>'3-流动汇总'!E16</f>
        <v>0</v>
      </c>
      <c r="D17" s="85">
        <f>'3-流动汇总'!F16</f>
        <v>0</v>
      </c>
      <c r="E17" s="86">
        <f>'3-流动汇总'!G16</f>
        <v>0</v>
      </c>
      <c r="F17" s="86">
        <f t="shared" si="3"/>
        <v>0</v>
      </c>
      <c r="G17" s="697" t="str">
        <f t="shared" si="0"/>
        <v/>
      </c>
      <c r="H17" s="85">
        <f>资产负债表!D16</f>
        <v>0</v>
      </c>
      <c r="I17" s="696">
        <f t="shared" si="1"/>
        <v>0</v>
      </c>
      <c r="J17" s="387">
        <f>SUMIF(审定数!$A:$A,B17,审定数!$B:$B)</f>
        <v>0</v>
      </c>
      <c r="K17" s="703">
        <f t="shared" si="2"/>
        <v>0</v>
      </c>
    </row>
    <row r="18" ht="15" customHeight="1" spans="1:11">
      <c r="A18" s="88">
        <v>12</v>
      </c>
      <c r="B18" s="698" t="s">
        <v>491</v>
      </c>
      <c r="C18" s="84">
        <f>'3-流动汇总'!E17</f>
        <v>0</v>
      </c>
      <c r="D18" s="85">
        <f>'3-流动汇总'!F17</f>
        <v>0</v>
      </c>
      <c r="E18" s="86">
        <f>'3-流动汇总'!G17</f>
        <v>0</v>
      </c>
      <c r="F18" s="86">
        <f t="shared" si="3"/>
        <v>0</v>
      </c>
      <c r="G18" s="697" t="str">
        <f t="shared" si="0"/>
        <v/>
      </c>
      <c r="H18" s="85">
        <f>资产负债表!D17</f>
        <v>0</v>
      </c>
      <c r="I18" s="696">
        <f t="shared" si="1"/>
        <v>0</v>
      </c>
      <c r="J18" s="387">
        <f>SUMIF(审定数!$A:$A,B18,审定数!$B:$B)</f>
        <v>0</v>
      </c>
      <c r="K18" s="703">
        <f t="shared" si="2"/>
        <v>0</v>
      </c>
    </row>
    <row r="19" ht="15" customHeight="1" spans="1:11">
      <c r="A19" s="88"/>
      <c r="B19" s="698"/>
      <c r="C19" s="84"/>
      <c r="D19" s="85"/>
      <c r="E19" s="86"/>
      <c r="F19" s="86"/>
      <c r="G19" s="697" t="str">
        <f t="shared" si="0"/>
        <v/>
      </c>
      <c r="H19" s="85"/>
      <c r="I19" s="696"/>
      <c r="J19" s="387"/>
      <c r="K19" s="703"/>
    </row>
    <row r="20" s="693" customFormat="1" ht="15" customHeight="1" spans="1:11">
      <c r="A20" s="251">
        <v>13</v>
      </c>
      <c r="B20" s="694" t="s">
        <v>581</v>
      </c>
      <c r="C20" s="695" t="e">
        <f>SUM(C21:C37)</f>
        <v>#REF!</v>
      </c>
      <c r="D20" s="696">
        <f>SUM(D21:D37)</f>
        <v>0</v>
      </c>
      <c r="E20" s="697">
        <f>SUM(E21:E37)</f>
        <v>65785950</v>
      </c>
      <c r="F20" s="697" t="e">
        <f>SUM(F21:F37)</f>
        <v>#VALUE!</v>
      </c>
      <c r="G20" s="697" t="str">
        <f t="shared" si="0"/>
        <v/>
      </c>
      <c r="H20" s="696">
        <f>资产负债表!D37</f>
        <v>61792991.38</v>
      </c>
      <c r="I20" s="696" t="e">
        <f t="shared" ref="I20:I37" si="4">ROUND(C20-H20,2)</f>
        <v>#REF!</v>
      </c>
      <c r="J20" s="702">
        <f>SUMIF(审定数!$A:$A,"非流动资产合计",审定数!$B:$B)</f>
        <v>0</v>
      </c>
      <c r="K20" s="703">
        <f t="shared" ref="K20:K37" si="5">ROUND(D20-J20,2)</f>
        <v>0</v>
      </c>
    </row>
    <row r="21" ht="15" customHeight="1" spans="1:11">
      <c r="A21" s="88">
        <v>14</v>
      </c>
      <c r="B21" s="698" t="s">
        <v>497</v>
      </c>
      <c r="C21" s="84">
        <f>'4-非流动资产汇总'!C7</f>
        <v>0</v>
      </c>
      <c r="D21" s="85">
        <f>'4-非流动资产汇总'!D7</f>
        <v>0</v>
      </c>
      <c r="E21" s="86">
        <f>'4-非流动资产汇总'!E7</f>
        <v>0</v>
      </c>
      <c r="F21" s="86">
        <f t="shared" ref="F21:F37" si="6">E21-D21</f>
        <v>0</v>
      </c>
      <c r="G21" s="697" t="str">
        <f t="shared" si="0"/>
        <v/>
      </c>
      <c r="H21" s="85">
        <f>资产负债表!D20</f>
        <v>0</v>
      </c>
      <c r="I21" s="696">
        <f t="shared" si="4"/>
        <v>0</v>
      </c>
      <c r="J21" s="387">
        <f>SUMIF(审定数!$A:$A,B21,审定数!$B:$B)</f>
        <v>0</v>
      </c>
      <c r="K21" s="703">
        <f t="shared" si="5"/>
        <v>0</v>
      </c>
    </row>
    <row r="22" ht="15" customHeight="1" spans="1:11">
      <c r="A22" s="88">
        <v>15</v>
      </c>
      <c r="B22" s="698" t="s">
        <v>499</v>
      </c>
      <c r="C22" s="84">
        <f>'4-非流动资产汇总'!C8</f>
        <v>0</v>
      </c>
      <c r="D22" s="85">
        <f>'4-非流动资产汇总'!D8</f>
        <v>0</v>
      </c>
      <c r="E22" s="86">
        <f>'4-非流动资产汇总'!E8</f>
        <v>0</v>
      </c>
      <c r="F22" s="86">
        <f t="shared" si="6"/>
        <v>0</v>
      </c>
      <c r="G22" s="697" t="str">
        <f t="shared" si="0"/>
        <v/>
      </c>
      <c r="H22" s="85">
        <f>资产负债表!D21</f>
        <v>0</v>
      </c>
      <c r="I22" s="696">
        <f t="shared" si="4"/>
        <v>0</v>
      </c>
      <c r="J22" s="387">
        <f>SUMIF(审定数!$A:$A,B22,审定数!$B:$B)</f>
        <v>0</v>
      </c>
      <c r="K22" s="703">
        <f t="shared" si="5"/>
        <v>0</v>
      </c>
    </row>
    <row r="23" ht="15" customHeight="1" spans="1:11">
      <c r="A23" s="88">
        <v>16</v>
      </c>
      <c r="B23" s="698" t="s">
        <v>501</v>
      </c>
      <c r="C23" s="84">
        <f>'4-非流动资产汇总'!C9</f>
        <v>0</v>
      </c>
      <c r="D23" s="85">
        <f>'4-非流动资产汇总'!D9</f>
        <v>0</v>
      </c>
      <c r="E23" s="86">
        <f>'4-非流动资产汇总'!E9</f>
        <v>0</v>
      </c>
      <c r="F23" s="86">
        <f t="shared" si="6"/>
        <v>0</v>
      </c>
      <c r="G23" s="697" t="str">
        <f t="shared" si="0"/>
        <v/>
      </c>
      <c r="H23" s="85">
        <f>资产负债表!D22</f>
        <v>0</v>
      </c>
      <c r="I23" s="696">
        <f t="shared" si="4"/>
        <v>0</v>
      </c>
      <c r="J23" s="387">
        <f>SUMIF(审定数!$A:$A,B23,审定数!$B:$B)</f>
        <v>0</v>
      </c>
      <c r="K23" s="703">
        <f t="shared" si="5"/>
        <v>0</v>
      </c>
    </row>
    <row r="24" ht="15" customHeight="1" spans="1:11">
      <c r="A24" s="88">
        <v>17</v>
      </c>
      <c r="B24" s="698" t="s">
        <v>82</v>
      </c>
      <c r="C24" s="84">
        <f>'4-非流动资产汇总'!C10</f>
        <v>0</v>
      </c>
      <c r="D24" s="85">
        <f>'4-非流动资产汇总'!D10</f>
        <v>0</v>
      </c>
      <c r="E24" s="86">
        <f>'4-非流动资产汇总'!E10</f>
        <v>0</v>
      </c>
      <c r="F24" s="86">
        <f t="shared" si="6"/>
        <v>0</v>
      </c>
      <c r="G24" s="697" t="str">
        <f t="shared" si="0"/>
        <v/>
      </c>
      <c r="H24" s="85">
        <f>资产负债表!D23</f>
        <v>0</v>
      </c>
      <c r="I24" s="696">
        <f t="shared" si="4"/>
        <v>0</v>
      </c>
      <c r="J24" s="387">
        <f>SUMIF(审定数!$A:$A,B24,审定数!$B:$B)</f>
        <v>0</v>
      </c>
      <c r="K24" s="703">
        <f t="shared" si="5"/>
        <v>0</v>
      </c>
    </row>
    <row r="25" ht="15" customHeight="1" spans="1:11">
      <c r="A25" s="88">
        <v>18</v>
      </c>
      <c r="B25" s="698" t="s">
        <v>83</v>
      </c>
      <c r="C25" s="84">
        <f>'4-非流动资产汇总'!C11</f>
        <v>0</v>
      </c>
      <c r="D25" s="85">
        <f>'4-非流动资产汇总'!D11</f>
        <v>0</v>
      </c>
      <c r="E25" s="86">
        <f>'4-非流动资产汇总'!E11</f>
        <v>0</v>
      </c>
      <c r="F25" s="86">
        <f t="shared" si="6"/>
        <v>0</v>
      </c>
      <c r="G25" s="697" t="str">
        <f t="shared" si="0"/>
        <v/>
      </c>
      <c r="H25" s="85">
        <f>资产负债表!D24</f>
        <v>0</v>
      </c>
      <c r="I25" s="696">
        <f t="shared" si="4"/>
        <v>0</v>
      </c>
      <c r="J25" s="387">
        <f>SUMIF(审定数!$A:$A,B25,审定数!$B:$B)</f>
        <v>0</v>
      </c>
      <c r="K25" s="703">
        <f t="shared" si="5"/>
        <v>0</v>
      </c>
    </row>
    <row r="26" ht="15" customHeight="1" spans="1:11">
      <c r="A26" s="88">
        <v>19</v>
      </c>
      <c r="B26" s="698" t="s">
        <v>505</v>
      </c>
      <c r="C26" s="84" t="e">
        <f>'4-非流动资产汇总'!C12</f>
        <v>#REF!</v>
      </c>
      <c r="D26" s="85" t="str">
        <f>'4-非流动资产汇总'!D12</f>
        <v>-</v>
      </c>
      <c r="E26" s="86">
        <f>'4-非流动资产汇总'!E12</f>
        <v>0</v>
      </c>
      <c r="F26" s="86" t="e">
        <f t="shared" si="6"/>
        <v>#VALUE!</v>
      </c>
      <c r="G26" s="697" t="e">
        <f t="shared" si="0"/>
        <v>#VALUE!</v>
      </c>
      <c r="H26" s="85">
        <f>资产负债表!D25</f>
        <v>57707378.39</v>
      </c>
      <c r="I26" s="696" t="e">
        <f t="shared" si="4"/>
        <v>#REF!</v>
      </c>
      <c r="J26" s="387">
        <f>SUMIF(审定数!$A:$A,B26,审定数!$B:$B)</f>
        <v>0</v>
      </c>
      <c r="K26" s="703" t="e">
        <f t="shared" si="5"/>
        <v>#VALUE!</v>
      </c>
    </row>
    <row r="27" ht="15" customHeight="1" spans="1:11">
      <c r="A27" s="88">
        <v>20</v>
      </c>
      <c r="B27" s="698" t="s">
        <v>507</v>
      </c>
      <c r="C27" s="84">
        <f>'4-非流动资产汇总'!C13</f>
        <v>0</v>
      </c>
      <c r="D27" s="85"/>
      <c r="E27" s="86">
        <f>'4-非流动资产汇总'!E13</f>
        <v>0</v>
      </c>
      <c r="F27" s="86">
        <f t="shared" si="6"/>
        <v>0</v>
      </c>
      <c r="G27" s="697" t="str">
        <f t="shared" si="0"/>
        <v/>
      </c>
      <c r="H27" s="85">
        <f>资产负债表!D26</f>
        <v>0</v>
      </c>
      <c r="I27" s="696">
        <f t="shared" si="4"/>
        <v>0</v>
      </c>
      <c r="J27" s="387">
        <f>SUMIF(审定数!$A:$A,B27,审定数!$B:$B)</f>
        <v>0</v>
      </c>
      <c r="K27" s="703">
        <f t="shared" si="5"/>
        <v>0</v>
      </c>
    </row>
    <row r="28" ht="15" customHeight="1" spans="1:11">
      <c r="A28" s="88">
        <v>21</v>
      </c>
      <c r="B28" s="698" t="s">
        <v>509</v>
      </c>
      <c r="C28" s="84">
        <f>'4-非流动资产汇总'!C14</f>
        <v>0</v>
      </c>
      <c r="D28" s="85">
        <f>'4-非流动资产汇总'!D14</f>
        <v>0</v>
      </c>
      <c r="E28" s="86">
        <f>'4-非流动资产汇总'!E14</f>
        <v>0</v>
      </c>
      <c r="F28" s="86">
        <f t="shared" si="6"/>
        <v>0</v>
      </c>
      <c r="G28" s="697" t="str">
        <f t="shared" si="0"/>
        <v/>
      </c>
      <c r="H28" s="85">
        <f>资产负债表!D27</f>
        <v>0</v>
      </c>
      <c r="I28" s="696">
        <f t="shared" si="4"/>
        <v>0</v>
      </c>
      <c r="J28" s="387">
        <f>SUMIF(审定数!$A:$A,B28,审定数!$B:$B)</f>
        <v>0</v>
      </c>
      <c r="K28" s="703">
        <f t="shared" si="5"/>
        <v>0</v>
      </c>
    </row>
    <row r="29" ht="15" customHeight="1" spans="1:11">
      <c r="A29" s="88">
        <v>22</v>
      </c>
      <c r="B29" s="698" t="s">
        <v>511</v>
      </c>
      <c r="C29" s="84">
        <f>'4-非流动资产汇总'!C15</f>
        <v>0</v>
      </c>
      <c r="D29" s="85">
        <f>'4-非流动资产汇总'!D15</f>
        <v>0</v>
      </c>
      <c r="E29" s="86">
        <f>'4-非流动资产汇总'!E15</f>
        <v>0</v>
      </c>
      <c r="F29" s="86">
        <f t="shared" si="6"/>
        <v>0</v>
      </c>
      <c r="G29" s="697" t="str">
        <f t="shared" si="0"/>
        <v/>
      </c>
      <c r="H29" s="85">
        <f>资产负债表!D28</f>
        <v>0</v>
      </c>
      <c r="I29" s="696">
        <f t="shared" si="4"/>
        <v>0</v>
      </c>
      <c r="J29" s="387">
        <f>SUMIF(审定数!$A:$A,B29,审定数!$B:$B)</f>
        <v>0</v>
      </c>
      <c r="K29" s="703">
        <f t="shared" si="5"/>
        <v>0</v>
      </c>
    </row>
    <row r="30" ht="15" customHeight="1" spans="1:11">
      <c r="A30" s="88">
        <v>23</v>
      </c>
      <c r="B30" s="698" t="s">
        <v>513</v>
      </c>
      <c r="C30" s="84">
        <f>'4-非流动资产汇总'!C16</f>
        <v>0</v>
      </c>
      <c r="D30" s="85">
        <f>'4-非流动资产汇总'!D16</f>
        <v>0</v>
      </c>
      <c r="E30" s="86">
        <f>'4-非流动资产汇总'!E16</f>
        <v>0</v>
      </c>
      <c r="F30" s="86">
        <f t="shared" si="6"/>
        <v>0</v>
      </c>
      <c r="G30" s="697" t="str">
        <f t="shared" si="0"/>
        <v/>
      </c>
      <c r="H30" s="85">
        <f>资产负债表!D29</f>
        <v>0</v>
      </c>
      <c r="I30" s="696">
        <f t="shared" si="4"/>
        <v>0</v>
      </c>
      <c r="J30" s="387">
        <f>SUMIF(审定数!$A:$A,B30,审定数!$B:$B)</f>
        <v>0</v>
      </c>
      <c r="K30" s="703">
        <f t="shared" si="5"/>
        <v>0</v>
      </c>
    </row>
    <row r="31" ht="15" customHeight="1" spans="1:11">
      <c r="A31" s="88">
        <v>24</v>
      </c>
      <c r="B31" s="698" t="s">
        <v>515</v>
      </c>
      <c r="C31" s="84">
        <f>'4-非流动资产汇总'!C17</f>
        <v>0</v>
      </c>
      <c r="D31" s="85">
        <f>'4-非流动资产汇总'!D17</f>
        <v>0</v>
      </c>
      <c r="E31" s="86">
        <f>'4-非流动资产汇总'!E17</f>
        <v>0</v>
      </c>
      <c r="F31" s="86">
        <f t="shared" si="6"/>
        <v>0</v>
      </c>
      <c r="G31" s="697" t="str">
        <f t="shared" si="0"/>
        <v/>
      </c>
      <c r="H31" s="85">
        <f>资产负债表!D30</f>
        <v>0</v>
      </c>
      <c r="I31" s="696">
        <f t="shared" si="4"/>
        <v>0</v>
      </c>
      <c r="J31" s="387">
        <f>SUMIF(审定数!$A:$A,B31,审定数!$B:$B)</f>
        <v>0</v>
      </c>
      <c r="K31" s="703">
        <f t="shared" si="5"/>
        <v>0</v>
      </c>
    </row>
    <row r="32" ht="15" customHeight="1" spans="1:11">
      <c r="A32" s="88">
        <v>25</v>
      </c>
      <c r="B32" s="698" t="s">
        <v>517</v>
      </c>
      <c r="C32" s="84">
        <f>'4-非流动资产汇总'!C18</f>
        <v>0</v>
      </c>
      <c r="D32" s="85">
        <f>'4-非流动资产汇总'!D18</f>
        <v>0</v>
      </c>
      <c r="E32" s="86">
        <f>'4-非流动资产汇总'!E18</f>
        <v>65785950</v>
      </c>
      <c r="F32" s="86">
        <f t="shared" si="6"/>
        <v>65785950</v>
      </c>
      <c r="G32" s="697" t="str">
        <f t="shared" si="0"/>
        <v/>
      </c>
      <c r="H32" s="85">
        <f>资产负债表!D31</f>
        <v>4085612.99</v>
      </c>
      <c r="I32" s="696">
        <f t="shared" si="4"/>
        <v>-4085612.99</v>
      </c>
      <c r="J32" s="387">
        <f>SUMIF(审定数!$A:$A,B32,审定数!$B:$B)</f>
        <v>0</v>
      </c>
      <c r="K32" s="703">
        <f t="shared" si="5"/>
        <v>0</v>
      </c>
    </row>
    <row r="33" ht="15" customHeight="1" spans="1:11">
      <c r="A33" s="88">
        <v>26</v>
      </c>
      <c r="B33" s="698" t="s">
        <v>518</v>
      </c>
      <c r="C33" s="84">
        <f>'4-非流动资产汇总'!C19</f>
        <v>0</v>
      </c>
      <c r="D33" s="85">
        <f>'4-非流动资产汇总'!D19</f>
        <v>0</v>
      </c>
      <c r="E33" s="86">
        <f>'4-非流动资产汇总'!E19</f>
        <v>0</v>
      </c>
      <c r="F33" s="86">
        <f t="shared" si="6"/>
        <v>0</v>
      </c>
      <c r="G33" s="697" t="str">
        <f t="shared" si="0"/>
        <v/>
      </c>
      <c r="H33" s="85">
        <f>资产负债表!D32</f>
        <v>0</v>
      </c>
      <c r="I33" s="696">
        <f t="shared" si="4"/>
        <v>0</v>
      </c>
      <c r="J33" s="387">
        <f>SUMIF(审定数!$A:$A,B33,审定数!$B:$B)</f>
        <v>0</v>
      </c>
      <c r="K33" s="703">
        <f t="shared" si="5"/>
        <v>0</v>
      </c>
    </row>
    <row r="34" ht="15" customHeight="1" spans="1:11">
      <c r="A34" s="88">
        <v>27</v>
      </c>
      <c r="B34" s="698" t="s">
        <v>520</v>
      </c>
      <c r="C34" s="84">
        <f>'4-非流动资产汇总'!C20</f>
        <v>0</v>
      </c>
      <c r="D34" s="85">
        <f>'4-非流动资产汇总'!D20</f>
        <v>0</v>
      </c>
      <c r="E34" s="86">
        <f>'4-非流动资产汇总'!E20</f>
        <v>0</v>
      </c>
      <c r="F34" s="86">
        <f t="shared" si="6"/>
        <v>0</v>
      </c>
      <c r="G34" s="697" t="str">
        <f t="shared" si="0"/>
        <v/>
      </c>
      <c r="H34" s="85">
        <f>资产负债表!D33</f>
        <v>0</v>
      </c>
      <c r="I34" s="696">
        <f t="shared" si="4"/>
        <v>0</v>
      </c>
      <c r="J34" s="387">
        <f>SUMIF(审定数!$A:$A,B34,审定数!$B:$B)</f>
        <v>0</v>
      </c>
      <c r="K34" s="703">
        <f t="shared" si="5"/>
        <v>0</v>
      </c>
    </row>
    <row r="35" ht="15" customHeight="1" spans="1:11">
      <c r="A35" s="88">
        <v>28</v>
      </c>
      <c r="B35" s="698" t="s">
        <v>522</v>
      </c>
      <c r="C35" s="84">
        <f>'4-非流动资产汇总'!C21</f>
        <v>0</v>
      </c>
      <c r="D35" s="85"/>
      <c r="E35" s="86">
        <f>'4-非流动资产汇总'!E21</f>
        <v>0</v>
      </c>
      <c r="F35" s="86">
        <f t="shared" si="6"/>
        <v>0</v>
      </c>
      <c r="G35" s="697" t="str">
        <f t="shared" si="0"/>
        <v/>
      </c>
      <c r="H35" s="85">
        <f>资产负债表!D34</f>
        <v>0</v>
      </c>
      <c r="I35" s="696">
        <f t="shared" si="4"/>
        <v>0</v>
      </c>
      <c r="J35" s="387">
        <f>SUMIF(审定数!$A:$A,B35,审定数!$B:$B)</f>
        <v>0</v>
      </c>
      <c r="K35" s="703">
        <f t="shared" si="5"/>
        <v>0</v>
      </c>
    </row>
    <row r="36" ht="15" customHeight="1" spans="1:11">
      <c r="A36" s="88">
        <v>29</v>
      </c>
      <c r="B36" s="698" t="s">
        <v>524</v>
      </c>
      <c r="C36" s="84">
        <f>'4-非流动资产汇总'!C22</f>
        <v>0</v>
      </c>
      <c r="D36" s="85">
        <f>'4-非流动资产汇总'!D22</f>
        <v>0</v>
      </c>
      <c r="E36" s="86">
        <f>'4-非流动资产汇总'!E22</f>
        <v>0</v>
      </c>
      <c r="F36" s="86">
        <f t="shared" si="6"/>
        <v>0</v>
      </c>
      <c r="G36" s="697" t="str">
        <f t="shared" si="0"/>
        <v/>
      </c>
      <c r="H36" s="85">
        <f>资产负债表!D35</f>
        <v>0</v>
      </c>
      <c r="I36" s="696">
        <f t="shared" si="4"/>
        <v>0</v>
      </c>
      <c r="J36" s="387">
        <f>SUMIF(审定数!$A:$A,B36,审定数!$B:$B)</f>
        <v>0</v>
      </c>
      <c r="K36" s="703">
        <f t="shared" si="5"/>
        <v>0</v>
      </c>
    </row>
    <row r="37" ht="15" customHeight="1" spans="1:11">
      <c r="A37" s="88">
        <v>30</v>
      </c>
      <c r="B37" s="698" t="s">
        <v>526</v>
      </c>
      <c r="C37" s="84">
        <f>'4-非流动资产汇总'!C23</f>
        <v>0</v>
      </c>
      <c r="D37" s="85"/>
      <c r="E37" s="86">
        <f>'4-非流动资产汇总'!E23</f>
        <v>0</v>
      </c>
      <c r="F37" s="86">
        <f t="shared" si="6"/>
        <v>0</v>
      </c>
      <c r="G37" s="697" t="str">
        <f t="shared" si="0"/>
        <v/>
      </c>
      <c r="H37" s="85">
        <f>资产负债表!D36</f>
        <v>0</v>
      </c>
      <c r="I37" s="696">
        <f t="shared" si="4"/>
        <v>0</v>
      </c>
      <c r="J37" s="387">
        <f>SUMIF(审定数!$A:$A,B37,审定数!$B:$B)</f>
        <v>0</v>
      </c>
      <c r="K37" s="703">
        <f t="shared" si="5"/>
        <v>0</v>
      </c>
    </row>
    <row r="38" ht="15" customHeight="1" spans="1:11">
      <c r="A38" s="88"/>
      <c r="B38" s="698"/>
      <c r="C38" s="84"/>
      <c r="D38" s="85"/>
      <c r="E38" s="86"/>
      <c r="F38" s="86"/>
      <c r="G38" s="697" t="str">
        <f t="shared" si="0"/>
        <v/>
      </c>
      <c r="H38" s="85"/>
      <c r="I38" s="696"/>
      <c r="J38" s="387"/>
      <c r="K38" s="703"/>
    </row>
    <row r="39" s="693" customFormat="1" ht="15" customHeight="1" spans="1:11">
      <c r="A39" s="251">
        <v>31</v>
      </c>
      <c r="B39" s="699" t="s">
        <v>582</v>
      </c>
      <c r="C39" s="695" t="e">
        <f>SUM(C7,C20)</f>
        <v>#REF!</v>
      </c>
      <c r="D39" s="696">
        <f>SUM(D7,D20)</f>
        <v>0</v>
      </c>
      <c r="E39" s="697">
        <f>SUM(E7,E20)</f>
        <v>65785950</v>
      </c>
      <c r="F39" s="697" t="e">
        <f>SUM(F7,F20)</f>
        <v>#VALUE!</v>
      </c>
      <c r="G39" s="697" t="str">
        <f t="shared" si="0"/>
        <v/>
      </c>
      <c r="H39" s="696">
        <f>资产负债表!D38</f>
        <v>270840198.42</v>
      </c>
      <c r="I39" s="696" t="e">
        <f t="shared" ref="I39:I52" si="7">ROUND(C39-H39,2)</f>
        <v>#REF!</v>
      </c>
      <c r="J39" s="702">
        <f>SUMIF(审定数!$A:$A,"资产合计",审定数!$B:$B)+SUMIF(审定数!$A:$A,"资产总计",审定数!$B:$B)</f>
        <v>0</v>
      </c>
      <c r="K39" s="703">
        <f t="shared" ref="K39:K52" si="8">ROUND(D39-J39,2)</f>
        <v>0</v>
      </c>
    </row>
    <row r="40" s="693" customFormat="1" ht="15" customHeight="1" spans="1:11">
      <c r="A40" s="251">
        <v>32</v>
      </c>
      <c r="B40" s="699" t="s">
        <v>583</v>
      </c>
      <c r="C40" s="695" t="e">
        <f>SUM(C41:C52)</f>
        <v>#REF!</v>
      </c>
      <c r="D40" s="696">
        <f>SUM(D41:D52)</f>
        <v>0</v>
      </c>
      <c r="E40" s="697">
        <f>SUM(E41:E52)</f>
        <v>0</v>
      </c>
      <c r="F40" s="697">
        <f>SUM(F41:F52)</f>
        <v>0</v>
      </c>
      <c r="G40" s="697" t="str">
        <f t="shared" si="0"/>
        <v/>
      </c>
      <c r="H40" s="696">
        <f>资产负债表!I19</f>
        <v>319583355.31</v>
      </c>
      <c r="I40" s="696" t="e">
        <f t="shared" si="7"/>
        <v>#REF!</v>
      </c>
      <c r="J40" s="702">
        <f>SUMIF(审定数!$A:$A,"流动负债合计",审定数!$B:$B)</f>
        <v>0</v>
      </c>
      <c r="K40" s="703">
        <f t="shared" si="8"/>
        <v>0</v>
      </c>
    </row>
    <row r="41" ht="15" customHeight="1" spans="1:11">
      <c r="A41" s="88">
        <v>33</v>
      </c>
      <c r="B41" s="698" t="s">
        <v>472</v>
      </c>
      <c r="C41" s="84">
        <f>'5流动负债汇总'!C7</f>
        <v>0</v>
      </c>
      <c r="D41" s="85"/>
      <c r="E41" s="86">
        <f>'5流动负债汇总'!E7</f>
        <v>0</v>
      </c>
      <c r="F41" s="86">
        <f t="shared" ref="F41:F52" si="9">E41-D41</f>
        <v>0</v>
      </c>
      <c r="G41" s="697" t="str">
        <f t="shared" si="0"/>
        <v/>
      </c>
      <c r="H41" s="85">
        <f>资产负债表!I7</f>
        <v>7000000</v>
      </c>
      <c r="I41" s="696">
        <f t="shared" si="7"/>
        <v>-7000000</v>
      </c>
      <c r="J41" s="387">
        <f>SUMIF(审定数!$A:$A,B41,审定数!$B:$B)</f>
        <v>0</v>
      </c>
      <c r="K41" s="703">
        <f t="shared" si="8"/>
        <v>0</v>
      </c>
    </row>
    <row r="42" ht="15" customHeight="1" spans="1:11">
      <c r="A42" s="88">
        <v>34</v>
      </c>
      <c r="B42" s="698" t="s">
        <v>474</v>
      </c>
      <c r="C42" s="84">
        <f>'5流动负债汇总'!C8</f>
        <v>0</v>
      </c>
      <c r="D42" s="85">
        <f>'5流动负债汇总'!D8</f>
        <v>0</v>
      </c>
      <c r="E42" s="86">
        <f>'5流动负债汇总'!E8</f>
        <v>0</v>
      </c>
      <c r="F42" s="86">
        <f t="shared" si="9"/>
        <v>0</v>
      </c>
      <c r="G42" s="697" t="str">
        <f t="shared" si="0"/>
        <v/>
      </c>
      <c r="H42" s="85">
        <f>资产负债表!I8</f>
        <v>0</v>
      </c>
      <c r="I42" s="696">
        <f t="shared" si="7"/>
        <v>0</v>
      </c>
      <c r="J42" s="387">
        <f>SUMIF(审定数!$A:$A,B42,审定数!$B:$B)</f>
        <v>0</v>
      </c>
      <c r="K42" s="703">
        <f t="shared" si="8"/>
        <v>0</v>
      </c>
    </row>
    <row r="43" ht="15" customHeight="1" spans="1:11">
      <c r="A43" s="88">
        <v>35</v>
      </c>
      <c r="B43" s="698" t="s">
        <v>476</v>
      </c>
      <c r="C43" s="84">
        <f>'5流动负债汇总'!C9</f>
        <v>0</v>
      </c>
      <c r="D43" s="85"/>
      <c r="E43" s="86">
        <f>'5流动负债汇总'!E9</f>
        <v>0</v>
      </c>
      <c r="F43" s="86">
        <f t="shared" si="9"/>
        <v>0</v>
      </c>
      <c r="G43" s="697" t="str">
        <f t="shared" si="0"/>
        <v/>
      </c>
      <c r="H43" s="85">
        <f>资产负债表!I9</f>
        <v>0</v>
      </c>
      <c r="I43" s="696">
        <f t="shared" si="7"/>
        <v>0</v>
      </c>
      <c r="J43" s="387">
        <f>SUMIF(审定数!$A:$A,B43,审定数!$B:$B)</f>
        <v>0</v>
      </c>
      <c r="K43" s="703">
        <f t="shared" si="8"/>
        <v>0</v>
      </c>
    </row>
    <row r="44" ht="15" customHeight="1" spans="1:11">
      <c r="A44" s="88">
        <v>36</v>
      </c>
      <c r="B44" s="698" t="s">
        <v>478</v>
      </c>
      <c r="C44" s="84">
        <f>'5流动负债汇总'!C10</f>
        <v>0</v>
      </c>
      <c r="D44" s="85"/>
      <c r="E44" s="86">
        <f>'5流动负债汇总'!E10</f>
        <v>0</v>
      </c>
      <c r="F44" s="86">
        <f t="shared" si="9"/>
        <v>0</v>
      </c>
      <c r="G44" s="697" t="str">
        <f t="shared" si="0"/>
        <v/>
      </c>
      <c r="H44" s="85">
        <f>资产负债表!I10</f>
        <v>267957684.64</v>
      </c>
      <c r="I44" s="696">
        <f t="shared" si="7"/>
        <v>-267957684.64</v>
      </c>
      <c r="J44" s="387">
        <f>SUMIF(审定数!$A:$A,B44,审定数!$B:$B)</f>
        <v>0</v>
      </c>
      <c r="K44" s="703">
        <f t="shared" si="8"/>
        <v>0</v>
      </c>
    </row>
    <row r="45" ht="15" customHeight="1" spans="1:11">
      <c r="A45" s="88">
        <v>37</v>
      </c>
      <c r="B45" s="698" t="s">
        <v>480</v>
      </c>
      <c r="C45" s="84">
        <f>'5流动负债汇总'!C11</f>
        <v>0</v>
      </c>
      <c r="D45" s="85"/>
      <c r="E45" s="86">
        <f>'5流动负债汇总'!E11</f>
        <v>0</v>
      </c>
      <c r="F45" s="86">
        <f t="shared" si="9"/>
        <v>0</v>
      </c>
      <c r="G45" s="697" t="str">
        <f t="shared" si="0"/>
        <v/>
      </c>
      <c r="H45" s="85">
        <f>资产负债表!I11</f>
        <v>12272207.75</v>
      </c>
      <c r="I45" s="696">
        <f t="shared" si="7"/>
        <v>-12272207.75</v>
      </c>
      <c r="J45" s="387">
        <f>SUMIF(审定数!$A:$A,B45,审定数!$B:$B)</f>
        <v>0</v>
      </c>
      <c r="K45" s="703">
        <f t="shared" si="8"/>
        <v>0</v>
      </c>
    </row>
    <row r="46" ht="15" customHeight="1" spans="1:11">
      <c r="A46" s="88">
        <v>38</v>
      </c>
      <c r="B46" s="698" t="s">
        <v>482</v>
      </c>
      <c r="C46" s="84">
        <f>'5流动负债汇总'!C12</f>
        <v>0</v>
      </c>
      <c r="D46" s="85"/>
      <c r="E46" s="86">
        <f>'5流动负债汇总'!E12</f>
        <v>0</v>
      </c>
      <c r="F46" s="86">
        <f t="shared" si="9"/>
        <v>0</v>
      </c>
      <c r="G46" s="697" t="str">
        <f t="shared" si="0"/>
        <v/>
      </c>
      <c r="H46" s="85">
        <f>资产负债表!I12</f>
        <v>22957039.4</v>
      </c>
      <c r="I46" s="696">
        <f t="shared" si="7"/>
        <v>-22957039.4</v>
      </c>
      <c r="J46" s="387">
        <f>SUMIF(审定数!$A:$A,B46,审定数!$B:$B)</f>
        <v>0</v>
      </c>
      <c r="K46" s="703">
        <f t="shared" si="8"/>
        <v>0</v>
      </c>
    </row>
    <row r="47" ht="15" customHeight="1" spans="1:11">
      <c r="A47" s="88">
        <v>39</v>
      </c>
      <c r="B47" s="698" t="s">
        <v>484</v>
      </c>
      <c r="C47" s="84">
        <f>'5流动负债汇总'!C13</f>
        <v>0</v>
      </c>
      <c r="D47" s="85"/>
      <c r="E47" s="86">
        <f>'5流动负债汇总'!E13</f>
        <v>0</v>
      </c>
      <c r="F47" s="86">
        <f t="shared" si="9"/>
        <v>0</v>
      </c>
      <c r="G47" s="697" t="str">
        <f t="shared" si="0"/>
        <v/>
      </c>
      <c r="H47" s="85">
        <f>资产负债表!I13</f>
        <v>2648559.65</v>
      </c>
      <c r="I47" s="696">
        <f t="shared" si="7"/>
        <v>-2648559.65</v>
      </c>
      <c r="J47" s="387">
        <f>SUMIF(审定数!$A:$A,B47,审定数!$B:$B)</f>
        <v>0</v>
      </c>
      <c r="K47" s="703">
        <f t="shared" si="8"/>
        <v>0</v>
      </c>
    </row>
    <row r="48" ht="15" customHeight="1" spans="1:11">
      <c r="A48" s="88">
        <v>40</v>
      </c>
      <c r="B48" s="698" t="s">
        <v>486</v>
      </c>
      <c r="C48" s="84">
        <f>'5流动负债汇总'!C14</f>
        <v>0</v>
      </c>
      <c r="D48" s="85">
        <f>'5流动负债汇总'!D14</f>
        <v>0</v>
      </c>
      <c r="E48" s="86">
        <f>'5流动负债汇总'!E14</f>
        <v>0</v>
      </c>
      <c r="F48" s="86">
        <f t="shared" si="9"/>
        <v>0</v>
      </c>
      <c r="G48" s="697" t="str">
        <f t="shared" si="0"/>
        <v/>
      </c>
      <c r="H48" s="85">
        <f>资产负债表!I14</f>
        <v>0</v>
      </c>
      <c r="I48" s="696">
        <f t="shared" si="7"/>
        <v>0</v>
      </c>
      <c r="J48" s="387">
        <f>SUMIF(审定数!$A:$A,B48,审定数!$B:$B)</f>
        <v>0</v>
      </c>
      <c r="K48" s="703">
        <f t="shared" si="8"/>
        <v>0</v>
      </c>
    </row>
    <row r="49" ht="15" customHeight="1" spans="1:11">
      <c r="A49" s="88">
        <v>41</v>
      </c>
      <c r="B49" s="698" t="s">
        <v>488</v>
      </c>
      <c r="C49" s="84">
        <f>'5流动负债汇总'!C15</f>
        <v>0</v>
      </c>
      <c r="D49" s="85">
        <f>'5流动负债汇总'!D15</f>
        <v>0</v>
      </c>
      <c r="E49" s="86">
        <f>'5流动负债汇总'!E15</f>
        <v>0</v>
      </c>
      <c r="F49" s="86">
        <f t="shared" si="9"/>
        <v>0</v>
      </c>
      <c r="G49" s="697" t="str">
        <f t="shared" si="0"/>
        <v/>
      </c>
      <c r="H49" s="85">
        <f>资产负债表!I15</f>
        <v>0</v>
      </c>
      <c r="I49" s="696">
        <f t="shared" si="7"/>
        <v>0</v>
      </c>
      <c r="J49" s="387">
        <f>SUMIF(审定数!$A:$A,B49,审定数!$B:$B)</f>
        <v>0</v>
      </c>
      <c r="K49" s="703">
        <f t="shared" si="8"/>
        <v>0</v>
      </c>
    </row>
    <row r="50" ht="15" customHeight="1" spans="1:11">
      <c r="A50" s="88">
        <v>42</v>
      </c>
      <c r="B50" s="698" t="s">
        <v>490</v>
      </c>
      <c r="C50" s="84" t="e">
        <f>'5流动负债汇总'!C16</f>
        <v>#REF!</v>
      </c>
      <c r="D50" s="85"/>
      <c r="E50" s="86">
        <f>'5流动负债汇总'!E16</f>
        <v>0</v>
      </c>
      <c r="F50" s="86">
        <f t="shared" si="9"/>
        <v>0</v>
      </c>
      <c r="G50" s="697" t="str">
        <f t="shared" si="0"/>
        <v/>
      </c>
      <c r="H50" s="85">
        <f>资产负债表!I16</f>
        <v>6747863.87</v>
      </c>
      <c r="I50" s="696" t="e">
        <f t="shared" si="7"/>
        <v>#REF!</v>
      </c>
      <c r="J50" s="387">
        <f>SUMIF(审定数!$A:$A,B50,审定数!$B:$B)</f>
        <v>0</v>
      </c>
      <c r="K50" s="703">
        <f t="shared" si="8"/>
        <v>0</v>
      </c>
    </row>
    <row r="51" ht="15" customHeight="1" spans="1:11">
      <c r="A51" s="88">
        <v>43</v>
      </c>
      <c r="B51" s="698" t="s">
        <v>492</v>
      </c>
      <c r="C51" s="84">
        <f>'5流动负债汇总'!C17</f>
        <v>0</v>
      </c>
      <c r="D51" s="85">
        <f>'5流动负债汇总'!D17</f>
        <v>0</v>
      </c>
      <c r="E51" s="86">
        <f>'5流动负债汇总'!E17</f>
        <v>0</v>
      </c>
      <c r="F51" s="86">
        <f t="shared" si="9"/>
        <v>0</v>
      </c>
      <c r="G51" s="697" t="str">
        <f t="shared" si="0"/>
        <v/>
      </c>
      <c r="H51" s="85">
        <f>资产负债表!I17</f>
        <v>0</v>
      </c>
      <c r="I51" s="696">
        <f t="shared" si="7"/>
        <v>0</v>
      </c>
      <c r="J51" s="387">
        <f>SUMIF(审定数!$A:$A,B51,审定数!$B:$B)</f>
        <v>0</v>
      </c>
      <c r="K51" s="703">
        <f t="shared" si="8"/>
        <v>0</v>
      </c>
    </row>
    <row r="52" ht="15" customHeight="1" spans="1:11">
      <c r="A52" s="88">
        <v>44</v>
      </c>
      <c r="B52" s="698" t="s">
        <v>494</v>
      </c>
      <c r="C52" s="84">
        <f>'5流动负债汇总'!C18</f>
        <v>0</v>
      </c>
      <c r="D52" s="85">
        <f>'5流动负债汇总'!D18</f>
        <v>0</v>
      </c>
      <c r="E52" s="86">
        <f>'5流动负债汇总'!E18</f>
        <v>0</v>
      </c>
      <c r="F52" s="86">
        <f t="shared" si="9"/>
        <v>0</v>
      </c>
      <c r="G52" s="697" t="str">
        <f t="shared" si="0"/>
        <v/>
      </c>
      <c r="H52" s="85">
        <f>资产负债表!I18</f>
        <v>0</v>
      </c>
      <c r="I52" s="696">
        <f t="shared" si="7"/>
        <v>0</v>
      </c>
      <c r="J52" s="387">
        <f>SUMIF(审定数!$A:$A,B52,审定数!$B:$B)</f>
        <v>0</v>
      </c>
      <c r="K52" s="703">
        <f t="shared" si="8"/>
        <v>0</v>
      </c>
    </row>
    <row r="53" ht="15" customHeight="1" spans="1:11">
      <c r="A53" s="88"/>
      <c r="B53" s="698"/>
      <c r="C53" s="84"/>
      <c r="D53" s="85"/>
      <c r="E53" s="86"/>
      <c r="F53" s="86"/>
      <c r="G53" s="697" t="str">
        <f t="shared" si="0"/>
        <v/>
      </c>
      <c r="H53" s="85"/>
      <c r="I53" s="696"/>
      <c r="J53" s="387"/>
      <c r="K53" s="703"/>
    </row>
    <row r="54" s="693" customFormat="1" ht="15" customHeight="1" spans="1:11">
      <c r="A54" s="251">
        <v>45</v>
      </c>
      <c r="B54" s="699" t="s">
        <v>584</v>
      </c>
      <c r="C54" s="695">
        <f>SUM(C55:C61)</f>
        <v>0</v>
      </c>
      <c r="D54" s="696">
        <f>SUM(D55:D61)</f>
        <v>0</v>
      </c>
      <c r="E54" s="697">
        <f>SUM(E55:E61)</f>
        <v>0</v>
      </c>
      <c r="F54" s="697">
        <f>SUM(F55:F61)</f>
        <v>0</v>
      </c>
      <c r="G54" s="697" t="str">
        <f t="shared" si="0"/>
        <v/>
      </c>
      <c r="H54" s="696">
        <f>资产负债表!I28</f>
        <v>1200000</v>
      </c>
      <c r="I54" s="696">
        <f t="shared" ref="I54:I61" si="10">ROUND(C54-H54,2)</f>
        <v>-1200000</v>
      </c>
      <c r="J54" s="702">
        <f>SUMIF(审定数!$A:$A,"非流动负债合计",审定数!$B:$B)</f>
        <v>0</v>
      </c>
      <c r="K54" s="703">
        <f t="shared" ref="K54:K61" si="11">ROUND(D54-J54,2)</f>
        <v>0</v>
      </c>
    </row>
    <row r="55" ht="15" customHeight="1" spans="1:11">
      <c r="A55" s="88">
        <v>46</v>
      </c>
      <c r="B55" s="698" t="s">
        <v>500</v>
      </c>
      <c r="C55" s="84">
        <f>'6-非流动负债汇总 '!C7</f>
        <v>0</v>
      </c>
      <c r="D55" s="85">
        <f>'6-非流动负债汇总 '!D7</f>
        <v>0</v>
      </c>
      <c r="E55" s="86">
        <f>'6-非流动负债汇总 '!E7</f>
        <v>0</v>
      </c>
      <c r="F55" s="86">
        <f t="shared" ref="F55:F61" si="12">E55-D55</f>
        <v>0</v>
      </c>
      <c r="G55" s="697" t="str">
        <f t="shared" si="0"/>
        <v/>
      </c>
      <c r="H55" s="85">
        <f>资产负债表!I21</f>
        <v>1200000</v>
      </c>
      <c r="I55" s="696">
        <f t="shared" si="10"/>
        <v>-1200000</v>
      </c>
      <c r="J55" s="387">
        <f>SUMIF(审定数!$A:$A,B55,审定数!$B:$B)</f>
        <v>0</v>
      </c>
      <c r="K55" s="703">
        <f t="shared" si="11"/>
        <v>0</v>
      </c>
    </row>
    <row r="56" ht="15" customHeight="1" spans="1:11">
      <c r="A56" s="88">
        <v>47</v>
      </c>
      <c r="B56" s="698" t="s">
        <v>502</v>
      </c>
      <c r="C56" s="84">
        <f>'6-非流动负债汇总 '!C8</f>
        <v>0</v>
      </c>
      <c r="D56" s="85">
        <f>'6-非流动负债汇总 '!D8</f>
        <v>0</v>
      </c>
      <c r="E56" s="86">
        <f>'6-非流动负债汇总 '!E8</f>
        <v>0</v>
      </c>
      <c r="F56" s="86">
        <f t="shared" si="12"/>
        <v>0</v>
      </c>
      <c r="G56" s="697" t="str">
        <f t="shared" si="0"/>
        <v/>
      </c>
      <c r="H56" s="85">
        <f>资产负债表!I22</f>
        <v>0</v>
      </c>
      <c r="I56" s="696">
        <f t="shared" si="10"/>
        <v>0</v>
      </c>
      <c r="J56" s="387">
        <f>SUMIF(审定数!$A:$A,B56,审定数!$B:$B)</f>
        <v>0</v>
      </c>
      <c r="K56" s="703">
        <f t="shared" si="11"/>
        <v>0</v>
      </c>
    </row>
    <row r="57" ht="15" customHeight="1" spans="1:11">
      <c r="A57" s="88">
        <v>48</v>
      </c>
      <c r="B57" s="698" t="s">
        <v>503</v>
      </c>
      <c r="C57" s="84">
        <f>'6-非流动负债汇总 '!C9</f>
        <v>0</v>
      </c>
      <c r="D57" s="85">
        <f>'6-非流动负债汇总 '!D9</f>
        <v>0</v>
      </c>
      <c r="E57" s="86">
        <f>'6-非流动负债汇总 '!E9</f>
        <v>0</v>
      </c>
      <c r="F57" s="86">
        <f t="shared" si="12"/>
        <v>0</v>
      </c>
      <c r="G57" s="697" t="str">
        <f t="shared" si="0"/>
        <v/>
      </c>
      <c r="H57" s="85">
        <f>资产负债表!I23</f>
        <v>0</v>
      </c>
      <c r="I57" s="696">
        <f t="shared" si="10"/>
        <v>0</v>
      </c>
      <c r="J57" s="387">
        <f>SUMIF(审定数!$A:$A,B57,审定数!$B:$B)</f>
        <v>0</v>
      </c>
      <c r="K57" s="703">
        <f t="shared" si="11"/>
        <v>0</v>
      </c>
    </row>
    <row r="58" ht="15" customHeight="1" spans="1:11">
      <c r="A58" s="88">
        <v>49</v>
      </c>
      <c r="B58" s="698" t="s">
        <v>504</v>
      </c>
      <c r="C58" s="84">
        <f>'6-非流动负债汇总 '!C10</f>
        <v>0</v>
      </c>
      <c r="D58" s="85"/>
      <c r="E58" s="86">
        <f>'6-非流动负债汇总 '!E10</f>
        <v>0</v>
      </c>
      <c r="F58" s="86">
        <f t="shared" si="12"/>
        <v>0</v>
      </c>
      <c r="G58" s="697" t="str">
        <f t="shared" si="0"/>
        <v/>
      </c>
      <c r="H58" s="85">
        <f>资产负债表!I24</f>
        <v>0</v>
      </c>
      <c r="I58" s="696">
        <f t="shared" si="10"/>
        <v>0</v>
      </c>
      <c r="J58" s="387">
        <f>SUMIF(审定数!$A:$A,B58,审定数!$B:$B)</f>
        <v>0</v>
      </c>
      <c r="K58" s="703">
        <f t="shared" si="11"/>
        <v>0</v>
      </c>
    </row>
    <row r="59" ht="15" customHeight="1" spans="1:11">
      <c r="A59" s="88">
        <v>50</v>
      </c>
      <c r="B59" s="698" t="s">
        <v>506</v>
      </c>
      <c r="C59" s="84">
        <f>'6-非流动负债汇总 '!C11</f>
        <v>0</v>
      </c>
      <c r="D59" s="85">
        <f>'6-非流动负债汇总 '!D11</f>
        <v>0</v>
      </c>
      <c r="E59" s="86">
        <f>'6-非流动负债汇总 '!E11</f>
        <v>0</v>
      </c>
      <c r="F59" s="86">
        <f t="shared" si="12"/>
        <v>0</v>
      </c>
      <c r="G59" s="697" t="str">
        <f t="shared" si="0"/>
        <v/>
      </c>
      <c r="H59" s="85">
        <f>资产负债表!I25</f>
        <v>0</v>
      </c>
      <c r="I59" s="696">
        <f t="shared" si="10"/>
        <v>0</v>
      </c>
      <c r="J59" s="387">
        <f>SUMIF(审定数!$A:$A,B59,审定数!$B:$B)</f>
        <v>0</v>
      </c>
      <c r="K59" s="703">
        <f t="shared" si="11"/>
        <v>0</v>
      </c>
    </row>
    <row r="60" ht="15" customHeight="1" spans="1:11">
      <c r="A60" s="88">
        <v>51</v>
      </c>
      <c r="B60" s="698" t="s">
        <v>508</v>
      </c>
      <c r="C60" s="84">
        <f>'6-非流动负债汇总 '!C12</f>
        <v>0</v>
      </c>
      <c r="D60" s="85">
        <f>'6-非流动负债汇总 '!D12</f>
        <v>0</v>
      </c>
      <c r="E60" s="86">
        <f>'6-非流动负债汇总 '!E12</f>
        <v>0</v>
      </c>
      <c r="F60" s="86">
        <f t="shared" si="12"/>
        <v>0</v>
      </c>
      <c r="G60" s="697" t="str">
        <f t="shared" si="0"/>
        <v/>
      </c>
      <c r="H60" s="85">
        <f>资产负债表!I26</f>
        <v>0</v>
      </c>
      <c r="I60" s="696">
        <f t="shared" si="10"/>
        <v>0</v>
      </c>
      <c r="J60" s="387">
        <f>SUMIF(审定数!$A:$A,B60,审定数!$B:$B)</f>
        <v>0</v>
      </c>
      <c r="K60" s="703">
        <f t="shared" si="11"/>
        <v>0</v>
      </c>
    </row>
    <row r="61" ht="15" customHeight="1" spans="1:11">
      <c r="A61" s="88">
        <v>52</v>
      </c>
      <c r="B61" s="698" t="s">
        <v>510</v>
      </c>
      <c r="C61" s="84">
        <f>'6-非流动负债汇总 '!C13</f>
        <v>0</v>
      </c>
      <c r="D61" s="85">
        <f>'6-非流动负债汇总 '!D13</f>
        <v>0</v>
      </c>
      <c r="E61" s="86">
        <f>'6-非流动负债汇总 '!E13</f>
        <v>0</v>
      </c>
      <c r="F61" s="86">
        <f t="shared" si="12"/>
        <v>0</v>
      </c>
      <c r="G61" s="697" t="str">
        <f t="shared" si="0"/>
        <v/>
      </c>
      <c r="H61" s="85">
        <f>资产负债表!I27</f>
        <v>0</v>
      </c>
      <c r="I61" s="696">
        <f t="shared" si="10"/>
        <v>0</v>
      </c>
      <c r="J61" s="387">
        <f>SUMIF(审定数!$A:$A,B61,审定数!$B:$B)</f>
        <v>0</v>
      </c>
      <c r="K61" s="703">
        <f t="shared" si="11"/>
        <v>0</v>
      </c>
    </row>
    <row r="62" ht="15" customHeight="1" spans="1:11">
      <c r="A62" s="88"/>
      <c r="B62" s="698"/>
      <c r="C62" s="84"/>
      <c r="D62" s="85"/>
      <c r="E62" s="86"/>
      <c r="F62" s="86"/>
      <c r="G62" s="697" t="str">
        <f t="shared" si="0"/>
        <v/>
      </c>
      <c r="H62" s="85"/>
      <c r="I62" s="696"/>
      <c r="J62" s="387"/>
      <c r="K62" s="703"/>
    </row>
    <row r="63" s="693" customFormat="1" ht="15" customHeight="1" spans="1:11">
      <c r="A63" s="251">
        <v>53</v>
      </c>
      <c r="B63" s="699" t="s">
        <v>585</v>
      </c>
      <c r="C63" s="695" t="e">
        <f>SUM(C40,C54)</f>
        <v>#REF!</v>
      </c>
      <c r="D63" s="696">
        <f>SUM(D40,D54)</f>
        <v>0</v>
      </c>
      <c r="E63" s="697">
        <f>SUM(E40,E54)</f>
        <v>0</v>
      </c>
      <c r="F63" s="697">
        <f>SUM(F40,F54)</f>
        <v>0</v>
      </c>
      <c r="G63" s="697" t="str">
        <f t="shared" si="0"/>
        <v/>
      </c>
      <c r="H63" s="696">
        <f>资产负债表!I29</f>
        <v>320783355.31</v>
      </c>
      <c r="I63" s="696" t="e">
        <f>ROUND(C63-H63,2)</f>
        <v>#REF!</v>
      </c>
      <c r="J63" s="702">
        <f>SUMIF(审定数!$A:$A,"负债合计",审定数!$B:$B)+SUMIF(审定数!$A:$A,"负债总计",审定数!$B:$B)</f>
        <v>0</v>
      </c>
      <c r="K63" s="703">
        <f>ROUND(D63-J63,2)</f>
        <v>0</v>
      </c>
    </row>
    <row r="64" s="693" customFormat="1" ht="15" customHeight="1" spans="1:11">
      <c r="A64" s="251"/>
      <c r="B64" s="699"/>
      <c r="C64" s="695"/>
      <c r="D64" s="696"/>
      <c r="E64" s="697"/>
      <c r="F64" s="697"/>
      <c r="G64" s="697" t="str">
        <f t="shared" si="0"/>
        <v/>
      </c>
      <c r="H64" s="696"/>
      <c r="I64" s="696"/>
      <c r="J64" s="702"/>
      <c r="K64" s="703"/>
    </row>
    <row r="65" s="693" customFormat="1" ht="15" customHeight="1" spans="1:11">
      <c r="A65" s="251">
        <v>54</v>
      </c>
      <c r="B65" s="699" t="s">
        <v>586</v>
      </c>
      <c r="C65" s="695" t="e">
        <f>C39-C63</f>
        <v>#REF!</v>
      </c>
      <c r="D65" s="696">
        <f>D39-D63</f>
        <v>0</v>
      </c>
      <c r="E65" s="697">
        <f>E39-E63</f>
        <v>65785950</v>
      </c>
      <c r="F65" s="697" t="e">
        <f>F39-F63</f>
        <v>#VALUE!</v>
      </c>
      <c r="G65" s="697" t="str">
        <f t="shared" si="0"/>
        <v/>
      </c>
      <c r="H65" s="696">
        <f>资产负债表!I36</f>
        <v>-117585873.62</v>
      </c>
      <c r="I65" s="696" t="e">
        <f>ROUND(C65-H65,2)</f>
        <v>#REF!</v>
      </c>
      <c r="J65" s="702">
        <f>SUMIF(审定数!$A:$A,"净资产",审定数!$B:$B)</f>
        <v>0</v>
      </c>
      <c r="K65" s="703">
        <f>ROUND(D65-J65,2)</f>
        <v>0</v>
      </c>
    </row>
    <row r="66" s="583" customFormat="1" ht="15" customHeight="1" spans="1:5">
      <c r="A66" s="584" t="s">
        <v>571</v>
      </c>
      <c r="E66" s="704"/>
    </row>
    <row r="67" ht="15" customHeight="1"/>
    <row r="68" ht="15" customHeight="1" spans="2:4">
      <c r="B68" s="705"/>
      <c r="C68" s="372"/>
      <c r="D68" s="372"/>
    </row>
    <row r="69" ht="15" customHeight="1" spans="2:4">
      <c r="B69" s="705"/>
      <c r="C69" s="372"/>
      <c r="D69" s="372"/>
    </row>
    <row r="70" ht="15" customHeight="1" spans="2:4">
      <c r="B70" s="705"/>
      <c r="C70" s="706"/>
      <c r="D70" s="706"/>
    </row>
    <row r="71" ht="15" customHeight="1"/>
    <row r="72" ht="15" customHeight="1"/>
    <row r="73" s="69" customFormat="1" ht="15" customHeight="1" spans="1:1">
      <c r="A73" s="707" t="s">
        <v>587</v>
      </c>
    </row>
    <row r="74" s="259" customFormat="1" ht="15" customHeight="1" spans="1:11">
      <c r="A74" s="159" t="s">
        <v>379</v>
      </c>
      <c r="B74" s="685" t="s">
        <v>575</v>
      </c>
      <c r="C74" s="160" t="s">
        <v>541</v>
      </c>
      <c r="D74" s="257" t="s">
        <v>542</v>
      </c>
      <c r="E74" s="159" t="s">
        <v>543</v>
      </c>
      <c r="F74" s="159" t="s">
        <v>588</v>
      </c>
      <c r="G74" s="159" t="s">
        <v>576</v>
      </c>
      <c r="H74" s="159" t="s">
        <v>577</v>
      </c>
      <c r="I74" s="159" t="s">
        <v>578</v>
      </c>
      <c r="J74" s="701" t="s">
        <v>579</v>
      </c>
      <c r="K74" s="701" t="s">
        <v>578</v>
      </c>
    </row>
    <row r="75" ht="15" customHeight="1" spans="1:11">
      <c r="A75" s="245" t="s">
        <v>589</v>
      </c>
      <c r="B75" s="708" t="s">
        <v>590</v>
      </c>
      <c r="C75" s="84">
        <f>SUM(C76:C78)</f>
        <v>0</v>
      </c>
      <c r="D75" s="85">
        <f>SUM(D76:D78)</f>
        <v>0</v>
      </c>
      <c r="E75" s="86">
        <f>SUM(E76:E78)</f>
        <v>0</v>
      </c>
      <c r="F75" s="86">
        <f>E75-D75</f>
        <v>0</v>
      </c>
      <c r="G75" s="86" t="str">
        <f>IF(D75=0,"",(E75-D75)/D75*100)</f>
        <v/>
      </c>
      <c r="H75" s="85">
        <f>资产负债表!D67</f>
        <v>0</v>
      </c>
      <c r="I75" s="85">
        <f>资产负债表!E67</f>
        <v>0</v>
      </c>
      <c r="J75" s="387">
        <f>资产负债表!F67</f>
        <v>0</v>
      </c>
      <c r="K75" s="711">
        <f>资产负债表!G67</f>
        <v>0</v>
      </c>
    </row>
    <row r="76" ht="15" customHeight="1" spans="1:11">
      <c r="A76" s="245">
        <v>1</v>
      </c>
      <c r="B76" s="698" t="s">
        <v>591</v>
      </c>
      <c r="C76" s="84">
        <f>'3-4应收账款'!F21</f>
        <v>0</v>
      </c>
      <c r="D76" s="85">
        <f>'3-4应收账款'!O21</f>
        <v>0</v>
      </c>
      <c r="E76" s="86">
        <f>'3-4应收账款'!P21</f>
        <v>0</v>
      </c>
      <c r="F76" s="86">
        <f t="shared" ref="F76:F93" si="13">E76-D76</f>
        <v>0</v>
      </c>
      <c r="G76" s="86" t="str">
        <f t="shared" ref="G76:G93" si="14">IF(D76=0,"",(E76-D76)/D76*100)</f>
        <v/>
      </c>
      <c r="H76" s="85"/>
      <c r="I76" s="85">
        <f t="shared" ref="I76:I92" si="15">ROUND(C76-H76,2)</f>
        <v>0</v>
      </c>
      <c r="J76" s="387"/>
      <c r="K76" s="711">
        <f t="shared" ref="K76:K92" si="16">ROUND(D76-J76,2)</f>
        <v>0</v>
      </c>
    </row>
    <row r="77" ht="15" customHeight="1" spans="1:11">
      <c r="A77" s="245">
        <v>2</v>
      </c>
      <c r="B77" s="709" t="s">
        <v>485</v>
      </c>
      <c r="C77" s="84">
        <f>'3-8其他应收款'!F26</f>
        <v>0</v>
      </c>
      <c r="D77" s="85">
        <f>'3-8其他应收款'!O26</f>
        <v>0</v>
      </c>
      <c r="E77" s="86">
        <f>'3-8其他应收款'!P26</f>
        <v>0</v>
      </c>
      <c r="F77" s="86">
        <f t="shared" si="13"/>
        <v>0</v>
      </c>
      <c r="G77" s="86" t="str">
        <f t="shared" si="14"/>
        <v/>
      </c>
      <c r="H77" s="85"/>
      <c r="I77" s="85">
        <f t="shared" si="15"/>
        <v>0</v>
      </c>
      <c r="J77" s="387"/>
      <c r="K77" s="711">
        <f t="shared" si="16"/>
        <v>0</v>
      </c>
    </row>
    <row r="78" ht="15" customHeight="1" spans="1:11">
      <c r="A78" s="245">
        <v>3</v>
      </c>
      <c r="B78" s="709" t="s">
        <v>501</v>
      </c>
      <c r="C78" s="84">
        <f>'4-3长期应收'!E26</f>
        <v>0</v>
      </c>
      <c r="D78" s="85">
        <f>'4-3长期应收'!F26</f>
        <v>0</v>
      </c>
      <c r="E78" s="86">
        <f>'4-3长期应收'!G26</f>
        <v>0</v>
      </c>
      <c r="F78" s="86">
        <f t="shared" si="13"/>
        <v>0</v>
      </c>
      <c r="G78" s="86" t="str">
        <f t="shared" si="14"/>
        <v/>
      </c>
      <c r="H78" s="85"/>
      <c r="I78" s="85">
        <f t="shared" si="15"/>
        <v>0</v>
      </c>
      <c r="J78" s="387"/>
      <c r="K78" s="711">
        <f t="shared" si="16"/>
        <v>0</v>
      </c>
    </row>
    <row r="79" ht="15" customHeight="1" spans="1:11">
      <c r="A79" s="245" t="s">
        <v>592</v>
      </c>
      <c r="B79" s="708" t="s">
        <v>593</v>
      </c>
      <c r="C79" s="84">
        <f>'3-9存货汇总'!C27</f>
        <v>0</v>
      </c>
      <c r="D79" s="85">
        <f>'3-9存货汇总'!D27</f>
        <v>0</v>
      </c>
      <c r="E79" s="86">
        <f>'3-9存货汇总'!E27</f>
        <v>0</v>
      </c>
      <c r="F79" s="86">
        <f t="shared" si="13"/>
        <v>0</v>
      </c>
      <c r="G79" s="86" t="str">
        <f t="shared" si="14"/>
        <v/>
      </c>
      <c r="H79" s="85"/>
      <c r="I79" s="85">
        <f t="shared" si="15"/>
        <v>0</v>
      </c>
      <c r="J79" s="387"/>
      <c r="K79" s="711">
        <f t="shared" si="16"/>
        <v>0</v>
      </c>
    </row>
    <row r="80" ht="15" customHeight="1" spans="1:11">
      <c r="A80" s="245" t="s">
        <v>594</v>
      </c>
      <c r="B80" s="708" t="s">
        <v>595</v>
      </c>
      <c r="C80" s="84">
        <f>'4-1可供出售金融资产汇总'!C27</f>
        <v>0</v>
      </c>
      <c r="D80" s="85">
        <f>'4-1可供出售金融资产汇总'!D27</f>
        <v>0</v>
      </c>
      <c r="E80" s="86">
        <f>'4-1可供出售金融资产汇总'!E27</f>
        <v>0</v>
      </c>
      <c r="F80" s="86">
        <f t="shared" si="13"/>
        <v>0</v>
      </c>
      <c r="G80" s="86" t="str">
        <f t="shared" si="14"/>
        <v/>
      </c>
      <c r="H80" s="85"/>
      <c r="I80" s="85">
        <f t="shared" si="15"/>
        <v>0</v>
      </c>
      <c r="J80" s="387"/>
      <c r="K80" s="711">
        <f t="shared" si="16"/>
        <v>0</v>
      </c>
    </row>
    <row r="81" ht="15" customHeight="1" spans="1:11">
      <c r="A81" s="245" t="s">
        <v>596</v>
      </c>
      <c r="B81" s="708" t="s">
        <v>597</v>
      </c>
      <c r="C81" s="84">
        <f>'4-2持有到期投资'!H27</f>
        <v>0</v>
      </c>
      <c r="D81" s="85">
        <f>'4-2持有到期投资'!I27</f>
        <v>0</v>
      </c>
      <c r="E81" s="86">
        <f>'4-2持有到期投资'!J27</f>
        <v>0</v>
      </c>
      <c r="F81" s="86">
        <f t="shared" si="13"/>
        <v>0</v>
      </c>
      <c r="G81" s="86" t="str">
        <f t="shared" si="14"/>
        <v/>
      </c>
      <c r="H81" s="85"/>
      <c r="I81" s="85">
        <f t="shared" si="15"/>
        <v>0</v>
      </c>
      <c r="J81" s="387"/>
      <c r="K81" s="711">
        <f t="shared" si="16"/>
        <v>0</v>
      </c>
    </row>
    <row r="82" ht="15" customHeight="1" spans="1:11">
      <c r="A82" s="245" t="s">
        <v>598</v>
      </c>
      <c r="B82" s="708" t="s">
        <v>599</v>
      </c>
      <c r="C82" s="84">
        <f>'4-4股权投资'!G27</f>
        <v>0</v>
      </c>
      <c r="D82" s="85">
        <f>'4-4股权投资'!H27</f>
        <v>0</v>
      </c>
      <c r="E82" s="86">
        <f>'4-4股权投资'!I27</f>
        <v>0</v>
      </c>
      <c r="F82" s="86">
        <f t="shared" si="13"/>
        <v>0</v>
      </c>
      <c r="G82" s="86" t="str">
        <f t="shared" si="14"/>
        <v/>
      </c>
      <c r="H82" s="85"/>
      <c r="I82" s="85">
        <f t="shared" si="15"/>
        <v>0</v>
      </c>
      <c r="J82" s="387"/>
      <c r="K82" s="711">
        <f t="shared" si="16"/>
        <v>0</v>
      </c>
    </row>
    <row r="83" ht="15" customHeight="1" spans="1:11">
      <c r="A83" s="245" t="s">
        <v>600</v>
      </c>
      <c r="B83" s="708" t="s">
        <v>601</v>
      </c>
      <c r="C83" s="84">
        <f>'4-5投资性房地产汇总'!D27</f>
        <v>0</v>
      </c>
      <c r="D83" s="85">
        <f>'4-5投资性房地产汇总'!F27</f>
        <v>0</v>
      </c>
      <c r="E83" s="86">
        <f>'4-5投资性房地产汇总'!I27</f>
        <v>0</v>
      </c>
      <c r="F83" s="86">
        <f t="shared" si="13"/>
        <v>0</v>
      </c>
      <c r="G83" s="86" t="str">
        <f t="shared" si="14"/>
        <v/>
      </c>
      <c r="H83" s="85"/>
      <c r="I83" s="85">
        <f t="shared" si="15"/>
        <v>0</v>
      </c>
      <c r="J83" s="387"/>
      <c r="K83" s="711">
        <f t="shared" si="16"/>
        <v>0</v>
      </c>
    </row>
    <row r="84" ht="15" customHeight="1" spans="1:11">
      <c r="A84" s="245" t="s">
        <v>602</v>
      </c>
      <c r="B84" s="708" t="s">
        <v>603</v>
      </c>
      <c r="C84" s="84">
        <f>'4-6固定资产汇总'!D20</f>
        <v>0</v>
      </c>
      <c r="D84" s="85" t="str">
        <f>'4-6固定资产汇总'!F20</f>
        <v>-</v>
      </c>
      <c r="E84" s="86">
        <f>'4-6固定资产汇总'!H20</f>
        <v>0</v>
      </c>
      <c r="F84" s="86" t="e">
        <f t="shared" si="13"/>
        <v>#VALUE!</v>
      </c>
      <c r="G84" s="86" t="e">
        <f t="shared" si="14"/>
        <v>#VALUE!</v>
      </c>
      <c r="H84" s="85"/>
      <c r="I84" s="85">
        <f t="shared" si="15"/>
        <v>0</v>
      </c>
      <c r="J84" s="387"/>
      <c r="K84" s="711" t="e">
        <f t="shared" si="16"/>
        <v>#VALUE!</v>
      </c>
    </row>
    <row r="85" ht="15" customHeight="1" spans="1:11">
      <c r="A85" s="245" t="s">
        <v>604</v>
      </c>
      <c r="B85" s="708" t="s">
        <v>605</v>
      </c>
      <c r="C85" s="84">
        <f>'4-8工程物资'!G27</f>
        <v>0</v>
      </c>
      <c r="D85" s="85">
        <f>'4-8工程物资'!J27</f>
        <v>0</v>
      </c>
      <c r="E85" s="86">
        <f>'4-8工程物资'!M27</f>
        <v>0</v>
      </c>
      <c r="F85" s="86">
        <f t="shared" si="13"/>
        <v>0</v>
      </c>
      <c r="G85" s="86" t="str">
        <f t="shared" si="14"/>
        <v/>
      </c>
      <c r="H85" s="85"/>
      <c r="I85" s="85">
        <f t="shared" si="15"/>
        <v>0</v>
      </c>
      <c r="J85" s="387"/>
      <c r="K85" s="711">
        <f t="shared" si="16"/>
        <v>0</v>
      </c>
    </row>
    <row r="86" ht="15" customHeight="1" spans="1:11">
      <c r="A86" s="245" t="s">
        <v>606</v>
      </c>
      <c r="B86" s="708" t="s">
        <v>607</v>
      </c>
      <c r="C86" s="84">
        <f>'4-7在建工程汇总'!C27</f>
        <v>0</v>
      </c>
      <c r="D86" s="85">
        <f>'4-7在建工程汇总'!D27</f>
        <v>0</v>
      </c>
      <c r="E86" s="86">
        <f>'4-7在建工程汇总'!E27</f>
        <v>0</v>
      </c>
      <c r="F86" s="86">
        <f t="shared" si="13"/>
        <v>0</v>
      </c>
      <c r="G86" s="86" t="str">
        <f t="shared" si="14"/>
        <v/>
      </c>
      <c r="H86" s="85"/>
      <c r="I86" s="85">
        <f t="shared" si="15"/>
        <v>0</v>
      </c>
      <c r="J86" s="387"/>
      <c r="K86" s="711">
        <f t="shared" si="16"/>
        <v>0</v>
      </c>
    </row>
    <row r="87" ht="15" customHeight="1" spans="1:11">
      <c r="A87" s="245" t="s">
        <v>608</v>
      </c>
      <c r="B87" s="708" t="s">
        <v>609</v>
      </c>
      <c r="C87" s="84">
        <f>'4-10生产性生物资产'!H27</f>
        <v>0</v>
      </c>
      <c r="D87" s="85">
        <f>'4-10生产性生物资产'!J27</f>
        <v>0</v>
      </c>
      <c r="E87" s="86">
        <f>'4-10生产性生物资产'!M27</f>
        <v>0</v>
      </c>
      <c r="F87" s="86">
        <f t="shared" si="13"/>
        <v>0</v>
      </c>
      <c r="G87" s="86" t="str">
        <f t="shared" si="14"/>
        <v/>
      </c>
      <c r="H87" s="85"/>
      <c r="I87" s="85">
        <f t="shared" si="15"/>
        <v>0</v>
      </c>
      <c r="J87" s="387"/>
      <c r="K87" s="711">
        <f t="shared" si="16"/>
        <v>0</v>
      </c>
    </row>
    <row r="88" ht="15" customHeight="1" spans="1:11">
      <c r="A88" s="245">
        <v>1</v>
      </c>
      <c r="B88" s="698" t="s">
        <v>610</v>
      </c>
      <c r="C88" s="84"/>
      <c r="D88" s="85"/>
      <c r="E88" s="86"/>
      <c r="F88" s="86">
        <f t="shared" si="13"/>
        <v>0</v>
      </c>
      <c r="G88" s="86" t="str">
        <f t="shared" si="14"/>
        <v/>
      </c>
      <c r="H88" s="85"/>
      <c r="I88" s="85">
        <f t="shared" si="15"/>
        <v>0</v>
      </c>
      <c r="J88" s="387"/>
      <c r="K88" s="711">
        <f t="shared" si="16"/>
        <v>0</v>
      </c>
    </row>
    <row r="89" ht="15" customHeight="1" spans="1:11">
      <c r="A89" s="245" t="s">
        <v>611</v>
      </c>
      <c r="B89" s="708" t="s">
        <v>612</v>
      </c>
      <c r="C89" s="84">
        <f>'4-11油气资产'!I27</f>
        <v>0</v>
      </c>
      <c r="D89" s="85">
        <f>'4-11油气资产'!K27</f>
        <v>0</v>
      </c>
      <c r="E89" s="86">
        <f>'4-11油气资产'!N27</f>
        <v>0</v>
      </c>
      <c r="F89" s="86">
        <f t="shared" si="13"/>
        <v>0</v>
      </c>
      <c r="G89" s="86" t="str">
        <f t="shared" si="14"/>
        <v/>
      </c>
      <c r="H89" s="85"/>
      <c r="I89" s="85">
        <f t="shared" si="15"/>
        <v>0</v>
      </c>
      <c r="J89" s="387"/>
      <c r="K89" s="711">
        <f t="shared" si="16"/>
        <v>0</v>
      </c>
    </row>
    <row r="90" ht="15" customHeight="1" spans="1:11">
      <c r="A90" s="245" t="s">
        <v>613</v>
      </c>
      <c r="B90" s="708" t="s">
        <v>614</v>
      </c>
      <c r="C90" s="84">
        <f>'4-12无形资产汇总'!C10</f>
        <v>0</v>
      </c>
      <c r="D90" s="85">
        <f>'4-12无形资产汇总'!D10</f>
        <v>0</v>
      </c>
      <c r="E90" s="86">
        <f>'4-12无形资产汇总'!E10</f>
        <v>0</v>
      </c>
      <c r="F90" s="86">
        <f t="shared" si="13"/>
        <v>0</v>
      </c>
      <c r="G90" s="86" t="str">
        <f t="shared" si="14"/>
        <v/>
      </c>
      <c r="H90" s="85"/>
      <c r="I90" s="85">
        <f t="shared" si="15"/>
        <v>0</v>
      </c>
      <c r="J90" s="387"/>
      <c r="K90" s="711">
        <f t="shared" si="16"/>
        <v>0</v>
      </c>
    </row>
    <row r="91" ht="15" customHeight="1" spans="1:11">
      <c r="A91" s="245" t="s">
        <v>615</v>
      </c>
      <c r="B91" s="708" t="s">
        <v>616</v>
      </c>
      <c r="C91" s="84">
        <f>'4-14商誉'!D27</f>
        <v>0</v>
      </c>
      <c r="D91" s="85">
        <f>'4-14商誉'!E27</f>
        <v>0</v>
      </c>
      <c r="E91" s="86">
        <f>'4-14商誉'!F27</f>
        <v>0</v>
      </c>
      <c r="F91" s="86">
        <f t="shared" si="13"/>
        <v>0</v>
      </c>
      <c r="G91" s="86" t="str">
        <f t="shared" si="14"/>
        <v/>
      </c>
      <c r="H91" s="85"/>
      <c r="I91" s="85">
        <f t="shared" si="15"/>
        <v>0</v>
      </c>
      <c r="J91" s="387"/>
      <c r="K91" s="711">
        <f t="shared" si="16"/>
        <v>0</v>
      </c>
    </row>
    <row r="92" ht="15" customHeight="1" spans="1:11">
      <c r="A92" s="245" t="s">
        <v>617</v>
      </c>
      <c r="B92" s="708" t="s">
        <v>618</v>
      </c>
      <c r="C92" s="84"/>
      <c r="D92" s="85"/>
      <c r="E92" s="86"/>
      <c r="F92" s="86">
        <f t="shared" si="13"/>
        <v>0</v>
      </c>
      <c r="G92" s="86" t="str">
        <f t="shared" si="14"/>
        <v/>
      </c>
      <c r="H92" s="85"/>
      <c r="I92" s="85">
        <f t="shared" si="15"/>
        <v>0</v>
      </c>
      <c r="J92" s="387"/>
      <c r="K92" s="711">
        <f t="shared" si="16"/>
        <v>0</v>
      </c>
    </row>
    <row r="93" ht="15" customHeight="1" spans="1:11">
      <c r="A93" s="245"/>
      <c r="B93" s="710" t="s">
        <v>59</v>
      </c>
      <c r="C93" s="84">
        <f>SUM(C75,C79:C87,C89:C92)</f>
        <v>0</v>
      </c>
      <c r="D93" s="85">
        <f>SUM(D75,D79:D87,D89:D92)</f>
        <v>0</v>
      </c>
      <c r="E93" s="86">
        <f>SUM(E75,E79:E87,E89:E92)</f>
        <v>0</v>
      </c>
      <c r="F93" s="86">
        <f t="shared" si="13"/>
        <v>0</v>
      </c>
      <c r="G93" s="86" t="str">
        <f t="shared" si="14"/>
        <v/>
      </c>
      <c r="H93" s="85">
        <f>SUM(H75,H79:H87,H89:H92)</f>
        <v>0</v>
      </c>
      <c r="I93" s="85">
        <f>SUM(I75,I79:I87,I89:I92)</f>
        <v>0</v>
      </c>
      <c r="J93" s="387">
        <f>SUM(J75,J79:J87,J89:J92)</f>
        <v>0</v>
      </c>
      <c r="K93" s="711" t="e">
        <f>SUM(K75,K79:K87,K89:K92)</f>
        <v>#VALUE!</v>
      </c>
    </row>
  </sheetData>
  <mergeCells count="2">
    <mergeCell ref="A2:G2"/>
    <mergeCell ref="A3:G3"/>
  </mergeCells>
  <hyperlinks>
    <hyperlink ref="B7" location="'3-流动汇总'!B1" display="一、流动资产合计"/>
    <hyperlink ref="B10" location="'3-流动汇总'!B8" display="应收票据"/>
    <hyperlink ref="B11" location="'3-流动汇总'!B9" display="应收账款"/>
    <hyperlink ref="B14" location="'3-流动汇总'!B12" display="应收股利"/>
    <hyperlink ref="B13" location="'3-流动汇总'!B11" display="应收利息"/>
    <hyperlink ref="B12" location="'3-流动汇总'!B10" display="预付款项"/>
    <hyperlink ref="B15" location="'3-流动汇总'!B13" display="其他应收款"/>
    <hyperlink ref="B16" location="'3-流动汇总'!B14" display="存货"/>
    <hyperlink ref="B17" location="'3-流动汇总'!B15" display="一年内到期的非流动资产"/>
    <hyperlink ref="B18" location="'3-流动汇总'!B16" display="其他流动资产"/>
    <hyperlink ref="B26" location="'4-非流动资产汇总'!B12" display="固定资产"/>
    <hyperlink ref="B28" location="'4-非流动资产汇总'!B14" display="工程物资"/>
    <hyperlink ref="B27" location="'4-非流动资产汇总'!B13" display="在建工程"/>
    <hyperlink ref="B29" location="'4-非流动资产汇总'!B15" display="固定资产清理"/>
    <hyperlink ref="B35" location="'4-非流动资产汇总'!B21" display="长期待摊费用"/>
    <hyperlink ref="B40" location="'5流动负债汇总'!B1" display="四、流动负债合计"/>
    <hyperlink ref="B41" location="'5流动负债汇总'!B6" display="短期借款"/>
    <hyperlink ref="B43" location="'5流动负债汇总'!B8" display="应付票据"/>
    <hyperlink ref="B44" location="'5流动负债汇总'!B9" display="应付账款"/>
    <hyperlink ref="B45" location="'5流动负债汇总'!B10" display="预收款项"/>
    <hyperlink ref="B50" location="'5流动负债汇总'!B15" display="其他应付款"/>
    <hyperlink ref="B47" location="'5流动负债汇总'!B12" display="应交税费"/>
    <hyperlink ref="B49" location="'5流动负债汇总'!B14" display="应付股利"/>
    <hyperlink ref="B51" location="'5流动负债汇总'!B16" display="一年内到期的非流动负债"/>
    <hyperlink ref="B52" location="'5流动负债汇总'!B17" display="其他流动负债"/>
    <hyperlink ref="B54" location="'6-非流动负债汇总 '!B1" display="五、非流动负债合计"/>
    <hyperlink ref="B55" location="'6-非流动负债汇总 '!B6" display="长期借款"/>
    <hyperlink ref="B56" location="'6-非流动负债汇总 '!B7" display="应付债券"/>
    <hyperlink ref="B57" location="'6-非流动负债汇总 '!B8" display="长期应付款"/>
    <hyperlink ref="B58" location="'6-非流动负债汇总 '!B9" display="专项应付款"/>
    <hyperlink ref="B61" location="'6-非流动负债汇总 '!B12" display="其他非流动负债"/>
    <hyperlink ref="B60" location="'6-非流动负债汇总 '!B11" display="递延所得税负债"/>
    <hyperlink ref="A1" location="索引目录!E4" display="返回索引页"/>
    <hyperlink ref="B9" location="'3-流动汇总'!B7" display="交易性金融资产"/>
    <hyperlink ref="B1" location="'1-汇总表'!A1" display="返回"/>
    <hyperlink ref="B21" location="'4-非流动资产汇总'!B7" display="可供出售金融资产"/>
    <hyperlink ref="B22" location="'4-非流动资产汇总'!B8" display="持有至到期投资"/>
    <hyperlink ref="B23" location="'4-非流动资产汇总'!B9" display="长期应收款"/>
    <hyperlink ref="B24" location="'4-非流动资产汇总'!B10" display="长期股权投资"/>
    <hyperlink ref="B25" location="'4-非流动资产汇总'!B11" display="投资性房地产"/>
    <hyperlink ref="B30" location="'4-非流动资产汇总'!B16" display="生产性生物资产"/>
    <hyperlink ref="B31" location="'4-非流动资产汇总'!B17" display="油气资产"/>
    <hyperlink ref="B32" location="'4-非流动资产汇总'!B18" display="无形资产"/>
    <hyperlink ref="B33" location="'4-非流动资产汇总'!B19" display="开发支出"/>
    <hyperlink ref="B34" location="'4-非流动资产汇总'!B20" display="商誉"/>
    <hyperlink ref="B36" location="'4-非流动资产汇总'!B22" display="递延所得税资产"/>
    <hyperlink ref="B37" location="'4-非流动资产汇总'!B23" display="其他非流动资产"/>
    <hyperlink ref="B42" location="'5流动负债汇总'!B7" display="交易性金融负债"/>
    <hyperlink ref="B46" location="'5流动负债汇总'!B11" display="应付职工薪酬"/>
    <hyperlink ref="B48" location="'5流动负债汇总'!B13" display="应付利息"/>
    <hyperlink ref="B59" location="'6-非流动负债汇总 '!B10" display="预计负债"/>
    <hyperlink ref="B8" location="'3-流动汇总'!B6" display="货币资金"/>
    <hyperlink ref="B20" location="'4-非流动资产汇总'!B1" display="二、非流动资产合计"/>
  </hyperlinks>
  <printOptions horizontalCentered="1" verticalCentered="1"/>
  <pageMargins left="0.388888888888889" right="0.388888888888889" top="1.14166666666667" bottom="0.388888888888889" header="0.388888888888889" footer="0.388888888888889"/>
  <pageSetup paperSize="9" scale="95" fitToHeight="0" orientation="landscape" horizontalDpi="1200" verticalDpi="1200"/>
  <headerFooter alignWithMargins="0">
    <oddHeader>&amp;R&amp;"仿宋_GB2312,常规"&amp;10
共&amp;N页第&amp;P页</oddHead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0"/>
  </sheetPr>
  <dimension ref="A1:I30"/>
  <sheetViews>
    <sheetView workbookViewId="0">
      <pane xSplit="6" ySplit="6" topLeftCell="G7" activePane="bottomRight" state="frozen"/>
      <selection/>
      <selection pane="topRight"/>
      <selection pane="bottomLeft"/>
      <selection pane="bottomRight" activeCell="B11" sqref="B11:D11"/>
    </sheetView>
  </sheetViews>
  <sheetFormatPr defaultColWidth="8.64166666666667" defaultRowHeight="15.75" customHeight="1"/>
  <cols>
    <col min="1" max="1" width="12.2083333333333" style="70" customWidth="1"/>
    <col min="2" max="2" width="31.8583333333333" style="70" customWidth="1"/>
    <col min="3" max="3" width="6.85833333333333" style="70" hidden="1" customWidth="1"/>
    <col min="4" max="4" width="7.5" style="70" hidden="1" customWidth="1"/>
    <col min="5" max="5" width="15.5666666666667" style="70" hidden="1" customWidth="1" outlineLevel="1"/>
    <col min="6" max="6" width="21.5" style="70" customWidth="1" collapsed="1"/>
    <col min="7" max="7" width="22.3583333333333" style="70" customWidth="1"/>
    <col min="8" max="8" width="20" style="70" customWidth="1"/>
    <col min="9" max="9" width="11.7083333333333" style="70" customWidth="1"/>
    <col min="10" max="32" width="9" style="70"/>
    <col min="33" max="16384" width="8.64166666666667" style="70"/>
  </cols>
  <sheetData>
    <row r="1" ht="12" customHeight="1" spans="1:9">
      <c r="A1" s="71" t="s">
        <v>19</v>
      </c>
      <c r="B1" s="158" t="s">
        <v>572</v>
      </c>
      <c r="C1" s="158"/>
      <c r="D1" s="158"/>
      <c r="E1" s="73"/>
      <c r="F1" s="73"/>
      <c r="G1" s="73"/>
      <c r="H1" s="73"/>
      <c r="I1" s="73"/>
    </row>
    <row r="2" s="67" customFormat="1" ht="30" customHeight="1" spans="1:9">
      <c r="A2" s="74" t="s">
        <v>619</v>
      </c>
      <c r="B2" s="74"/>
      <c r="C2" s="74"/>
      <c r="D2" s="74"/>
      <c r="E2" s="74"/>
      <c r="F2" s="74"/>
      <c r="G2" s="74"/>
      <c r="H2" s="74"/>
      <c r="I2" s="74"/>
    </row>
    <row r="3" ht="15" customHeight="1" spans="1:9">
      <c r="A3" s="75" t="str">
        <f>'1-汇总表'!A3:G3</f>
        <v>评估基准日：2020年7月30日</v>
      </c>
      <c r="B3" s="75"/>
      <c r="C3" s="75"/>
      <c r="D3" s="75"/>
      <c r="E3" s="75"/>
      <c r="F3" s="75"/>
      <c r="G3" s="75"/>
      <c r="H3" s="75"/>
      <c r="I3" s="75"/>
    </row>
    <row r="4" ht="15" customHeight="1" spans="1:9">
      <c r="A4" s="76"/>
      <c r="B4" s="76"/>
      <c r="C4" s="76"/>
      <c r="D4" s="76"/>
      <c r="E4" s="76"/>
      <c r="F4" s="76"/>
      <c r="G4" s="76"/>
      <c r="H4" s="75"/>
      <c r="I4" s="77" t="s">
        <v>620</v>
      </c>
    </row>
    <row r="5" s="683" customFormat="1" ht="15" customHeight="1" spans="1:9">
      <c r="A5" s="684" t="str">
        <f>'1-汇总表'!A5</f>
        <v>被评估单位（或产权持有单位）：贡山县隆鑫矿业有限公司</v>
      </c>
      <c r="H5" s="69"/>
      <c r="I5" s="692" t="s">
        <v>22</v>
      </c>
    </row>
    <row r="6" s="259" customFormat="1" ht="30" customHeight="1" spans="1:9">
      <c r="A6" s="685" t="s">
        <v>621</v>
      </c>
      <c r="B6" s="685" t="s">
        <v>575</v>
      </c>
      <c r="C6" s="685"/>
      <c r="D6" s="685"/>
      <c r="E6" s="685" t="s">
        <v>541</v>
      </c>
      <c r="F6" s="685" t="s">
        <v>542</v>
      </c>
      <c r="G6" s="685" t="s">
        <v>543</v>
      </c>
      <c r="H6" s="159" t="s">
        <v>544</v>
      </c>
      <c r="I6" s="685" t="s">
        <v>622</v>
      </c>
    </row>
    <row r="7" ht="15" customHeight="1" spans="1:9">
      <c r="A7" s="82" t="s">
        <v>623</v>
      </c>
      <c r="B7" s="686" t="s">
        <v>471</v>
      </c>
      <c r="C7" s="686" t="s">
        <v>624</v>
      </c>
      <c r="D7" s="686" t="s">
        <v>625</v>
      </c>
      <c r="E7" s="86">
        <f>'3-1货币汇总表'!C27</f>
        <v>0</v>
      </c>
      <c r="F7" s="86">
        <f>'3-1货币汇总表'!D27</f>
        <v>80935831.02</v>
      </c>
      <c r="G7" s="86">
        <f>'3-1货币汇总表'!E27</f>
        <v>0</v>
      </c>
      <c r="H7" s="86">
        <f t="shared" ref="H7:H17" si="0">G7-F7</f>
        <v>-80935831.02</v>
      </c>
      <c r="I7" s="86">
        <f t="shared" ref="I7:I15" si="1">IF(F7=0,"",H7/F7*100)</f>
        <v>-100</v>
      </c>
    </row>
    <row r="8" ht="15" customHeight="1" spans="1:9">
      <c r="A8" s="82" t="s">
        <v>626</v>
      </c>
      <c r="B8" s="686" t="s">
        <v>473</v>
      </c>
      <c r="C8" s="686"/>
      <c r="D8" s="686"/>
      <c r="E8" s="86">
        <f>'3-2交易性金融资产汇总'!C28</f>
        <v>0</v>
      </c>
      <c r="F8" s="86">
        <f>'3-2交易性金融资产汇总'!D28</f>
        <v>535700</v>
      </c>
      <c r="G8" s="86">
        <f>'3-2交易性金融资产汇总'!E28</f>
        <v>0</v>
      </c>
      <c r="H8" s="86">
        <f t="shared" si="0"/>
        <v>-535700</v>
      </c>
      <c r="I8" s="86">
        <f t="shared" si="1"/>
        <v>-100</v>
      </c>
    </row>
    <row r="9" ht="15" customHeight="1" spans="1:9">
      <c r="A9" s="82" t="s">
        <v>627</v>
      </c>
      <c r="B9" s="686" t="s">
        <v>475</v>
      </c>
      <c r="C9" s="686"/>
      <c r="D9" s="686"/>
      <c r="E9" s="86">
        <f>'3-3应收票据'!H28</f>
        <v>0</v>
      </c>
      <c r="F9" s="86">
        <f>'3-3应收票据'!L28</f>
        <v>-72000000</v>
      </c>
      <c r="G9" s="86">
        <f>'3-3应收票据'!M28</f>
        <v>0</v>
      </c>
      <c r="H9" s="86">
        <f t="shared" si="0"/>
        <v>72000000</v>
      </c>
      <c r="I9" s="86">
        <f t="shared" si="1"/>
        <v>-100</v>
      </c>
    </row>
    <row r="10" ht="15" customHeight="1" spans="1:9">
      <c r="A10" s="82" t="s">
        <v>628</v>
      </c>
      <c r="B10" s="686" t="s">
        <v>477</v>
      </c>
      <c r="C10" s="686"/>
      <c r="D10" s="686"/>
      <c r="E10" s="86">
        <f>'3-4应收账款'!F22</f>
        <v>0</v>
      </c>
      <c r="F10" s="86">
        <f>'3-4应收账款'!O22</f>
        <v>-163554886.92</v>
      </c>
      <c r="G10" s="86">
        <f>'3-4应收账款'!P22</f>
        <v>0</v>
      </c>
      <c r="H10" s="86">
        <f t="shared" si="0"/>
        <v>163554886.92</v>
      </c>
      <c r="I10" s="86">
        <f t="shared" si="1"/>
        <v>-100</v>
      </c>
    </row>
    <row r="11" ht="15" customHeight="1" spans="1:9">
      <c r="A11" s="82" t="s">
        <v>629</v>
      </c>
      <c r="B11" s="686" t="s">
        <v>630</v>
      </c>
      <c r="C11" s="686"/>
      <c r="D11" s="686"/>
      <c r="E11" s="86">
        <f>'3-5预付账款'!F18</f>
        <v>0</v>
      </c>
      <c r="F11" s="86">
        <f>'3-5预付账款'!O18</f>
        <v>-534614890.63</v>
      </c>
      <c r="G11" s="86">
        <f>'3-5预付账款'!P18</f>
        <v>0</v>
      </c>
      <c r="H11" s="86">
        <f t="shared" si="0"/>
        <v>534614890.63</v>
      </c>
      <c r="I11" s="86">
        <f t="shared" si="1"/>
        <v>-100</v>
      </c>
    </row>
    <row r="12" ht="15" customHeight="1" spans="1:9">
      <c r="A12" s="82" t="s">
        <v>631</v>
      </c>
      <c r="B12" s="686" t="s">
        <v>481</v>
      </c>
      <c r="C12" s="686"/>
      <c r="D12" s="686"/>
      <c r="E12" s="86">
        <f>'3-6应收利息'!G28</f>
        <v>0</v>
      </c>
      <c r="F12" s="86">
        <f>'3-6应收利息'!H28</f>
        <v>0</v>
      </c>
      <c r="G12" s="86">
        <f>'3-6应收利息'!I28</f>
        <v>0</v>
      </c>
      <c r="H12" s="86">
        <f t="shared" si="0"/>
        <v>0</v>
      </c>
      <c r="I12" s="86" t="str">
        <f t="shared" si="1"/>
        <v/>
      </c>
    </row>
    <row r="13" ht="15" customHeight="1" spans="1:9">
      <c r="A13" s="82" t="s">
        <v>632</v>
      </c>
      <c r="B13" s="686" t="s">
        <v>483</v>
      </c>
      <c r="C13" s="686"/>
      <c r="D13" s="686"/>
      <c r="E13" s="86">
        <f>'3-7应收股利'!E28</f>
        <v>0</v>
      </c>
      <c r="F13" s="86">
        <f>'3-7应收股利'!F28</f>
        <v>0</v>
      </c>
      <c r="G13" s="86">
        <f>'3-7应收股利'!G28</f>
        <v>0</v>
      </c>
      <c r="H13" s="86">
        <f t="shared" si="0"/>
        <v>0</v>
      </c>
      <c r="I13" s="86" t="str">
        <f t="shared" si="1"/>
        <v/>
      </c>
    </row>
    <row r="14" ht="15" customHeight="1" spans="1:9">
      <c r="A14" s="82" t="s">
        <v>633</v>
      </c>
      <c r="B14" s="686" t="s">
        <v>485</v>
      </c>
      <c r="C14" s="686"/>
      <c r="D14" s="686"/>
      <c r="E14" s="86">
        <f>'3-8其他应收款'!F27</f>
        <v>0</v>
      </c>
      <c r="F14" s="86">
        <f>'3-8其他应收款'!O27</f>
        <v>203864008.94</v>
      </c>
      <c r="G14" s="86">
        <f>'3-8其他应收款'!P27</f>
        <v>0</v>
      </c>
      <c r="H14" s="86">
        <f t="shared" si="0"/>
        <v>-203864008.94</v>
      </c>
      <c r="I14" s="86">
        <f t="shared" si="1"/>
        <v>-100</v>
      </c>
    </row>
    <row r="15" ht="15" customHeight="1" spans="1:9">
      <c r="A15" s="82" t="s">
        <v>634</v>
      </c>
      <c r="B15" s="686" t="s">
        <v>487</v>
      </c>
      <c r="C15" s="686"/>
      <c r="D15" s="686"/>
      <c r="E15" s="86">
        <f>'3-9存货汇总'!C28</f>
        <v>0</v>
      </c>
      <c r="F15" s="86">
        <f>'3-9存货汇总'!D28</f>
        <v>0</v>
      </c>
      <c r="G15" s="86">
        <f>'3-9存货汇总'!E28</f>
        <v>0</v>
      </c>
      <c r="H15" s="86">
        <f t="shared" si="0"/>
        <v>0</v>
      </c>
      <c r="I15" s="86" t="str">
        <f t="shared" si="1"/>
        <v/>
      </c>
    </row>
    <row r="16" ht="15" customHeight="1" spans="1:9">
      <c r="A16" s="82" t="s">
        <v>635</v>
      </c>
      <c r="B16" s="686" t="s">
        <v>489</v>
      </c>
      <c r="C16" s="686"/>
      <c r="D16" s="686"/>
      <c r="E16" s="86">
        <f>'3-10一年到期非流动资产'!E28</f>
        <v>0</v>
      </c>
      <c r="F16" s="86">
        <f>'3-10一年到期非流动资产'!F28</f>
        <v>0</v>
      </c>
      <c r="G16" s="86">
        <f>'3-10一年到期非流动资产'!G28</f>
        <v>0</v>
      </c>
      <c r="H16" s="86">
        <f t="shared" si="0"/>
        <v>0</v>
      </c>
      <c r="I16" s="86"/>
    </row>
    <row r="17" ht="15" customHeight="1" spans="1:9">
      <c r="A17" s="82" t="s">
        <v>636</v>
      </c>
      <c r="B17" s="686" t="s">
        <v>491</v>
      </c>
      <c r="C17" s="686"/>
      <c r="D17" s="686"/>
      <c r="E17" s="86">
        <f>'3-11其他流动资产'!E28</f>
        <v>0</v>
      </c>
      <c r="F17" s="86">
        <f>'3-11其他流动资产'!F28</f>
        <v>0</v>
      </c>
      <c r="G17" s="86">
        <f>'3-11其他流动资产'!G28</f>
        <v>0</v>
      </c>
      <c r="H17" s="86">
        <f t="shared" si="0"/>
        <v>0</v>
      </c>
      <c r="I17" s="86"/>
    </row>
    <row r="18" ht="15" customHeight="1" spans="1:9">
      <c r="A18" s="82"/>
      <c r="B18" s="687"/>
      <c r="C18" s="687"/>
      <c r="D18" s="687"/>
      <c r="E18" s="86"/>
      <c r="F18" s="86"/>
      <c r="G18" s="86"/>
      <c r="H18" s="86"/>
      <c r="I18" s="86"/>
    </row>
    <row r="19" ht="15" customHeight="1" spans="1:9">
      <c r="A19" s="82"/>
      <c r="B19" s="687"/>
      <c r="C19" s="687"/>
      <c r="D19" s="687"/>
      <c r="E19" s="86"/>
      <c r="F19" s="86"/>
      <c r="G19" s="86"/>
      <c r="H19" s="86"/>
      <c r="I19" s="86"/>
    </row>
    <row r="20" ht="15" customHeight="1" spans="1:9">
      <c r="A20" s="82"/>
      <c r="B20" s="687"/>
      <c r="C20" s="687"/>
      <c r="D20" s="687"/>
      <c r="E20" s="86"/>
      <c r="F20" s="86"/>
      <c r="G20" s="86"/>
      <c r="H20" s="86"/>
      <c r="I20" s="86"/>
    </row>
    <row r="21" ht="15" customHeight="1" spans="1:9">
      <c r="A21" s="82"/>
      <c r="B21" s="687"/>
      <c r="C21" s="687"/>
      <c r="D21" s="687"/>
      <c r="E21" s="86"/>
      <c r="F21" s="86"/>
      <c r="G21" s="86"/>
      <c r="H21" s="86"/>
      <c r="I21" s="86"/>
    </row>
    <row r="22" ht="15" customHeight="1" spans="1:9">
      <c r="A22" s="82"/>
      <c r="B22" s="687"/>
      <c r="C22" s="687"/>
      <c r="D22" s="687"/>
      <c r="E22" s="86"/>
      <c r="F22" s="86"/>
      <c r="G22" s="86"/>
      <c r="H22" s="86"/>
      <c r="I22" s="86"/>
    </row>
    <row r="23" ht="15" customHeight="1" spans="1:9">
      <c r="A23" s="82"/>
      <c r="B23" s="687"/>
      <c r="C23" s="687"/>
      <c r="D23" s="687"/>
      <c r="E23" s="86"/>
      <c r="F23" s="86"/>
      <c r="G23" s="86"/>
      <c r="H23" s="86"/>
      <c r="I23" s="86"/>
    </row>
    <row r="24" ht="15" customHeight="1" spans="1:9">
      <c r="A24" s="82"/>
      <c r="B24" s="687"/>
      <c r="C24" s="687"/>
      <c r="D24" s="687"/>
      <c r="E24" s="86"/>
      <c r="F24" s="86"/>
      <c r="G24" s="86"/>
      <c r="H24" s="86"/>
      <c r="I24" s="86"/>
    </row>
    <row r="25" ht="15" customHeight="1" spans="1:9">
      <c r="A25" s="82"/>
      <c r="B25" s="687"/>
      <c r="C25" s="687"/>
      <c r="D25" s="687"/>
      <c r="E25" s="86"/>
      <c r="F25" s="86"/>
      <c r="G25" s="86"/>
      <c r="H25" s="86"/>
      <c r="I25" s="86"/>
    </row>
    <row r="26" ht="15" customHeight="1" spans="1:9">
      <c r="A26" s="82"/>
      <c r="B26" s="687"/>
      <c r="C26" s="687"/>
      <c r="D26" s="687"/>
      <c r="E26" s="86"/>
      <c r="F26" s="86"/>
      <c r="G26" s="86"/>
      <c r="H26" s="86"/>
      <c r="I26" s="86"/>
    </row>
    <row r="27" ht="15" customHeight="1" spans="1:9">
      <c r="A27" s="171"/>
      <c r="B27" s="687"/>
      <c r="C27" s="687"/>
      <c r="D27" s="687"/>
      <c r="E27" s="86"/>
      <c r="F27" s="86"/>
      <c r="G27" s="86"/>
      <c r="H27" s="86"/>
      <c r="I27" s="86"/>
    </row>
    <row r="28" ht="15" customHeight="1" spans="1:9">
      <c r="A28" s="688" t="s">
        <v>493</v>
      </c>
      <c r="B28" s="689"/>
      <c r="C28" s="690"/>
      <c r="D28" s="691"/>
      <c r="E28" s="86">
        <f>SUM(E7:E27)</f>
        <v>0</v>
      </c>
      <c r="F28" s="86">
        <f>SUM(F7:F27)</f>
        <v>-484834237.59</v>
      </c>
      <c r="G28" s="86">
        <f>SUM(G7:G27)</f>
        <v>0</v>
      </c>
      <c r="H28" s="86">
        <f>SUM(H7:H27)</f>
        <v>484834237.59</v>
      </c>
      <c r="I28" s="86">
        <f>IF(F28=0,"",H28/F28*100)</f>
        <v>-100</v>
      </c>
    </row>
    <row r="29" customHeight="1" spans="1:7">
      <c r="A29" s="184" t="str">
        <f>封面!D17&amp;封面!E17</f>
        <v>被评估单位（或产权持有单位）填表人：</v>
      </c>
      <c r="G29" s="78" t="str">
        <f>评估人员!C3&amp;"："&amp;评估人员!D10</f>
        <v>评估人员：</v>
      </c>
    </row>
    <row r="30" customHeight="1" spans="1:1">
      <c r="A30" s="184" t="str">
        <f>封面!D19&amp;封面!E19&amp;封面!F19&amp;封面!G19&amp;封面!H19&amp;封面!I19&amp;封面!J19</f>
        <v>填表日期：2020年5月20日</v>
      </c>
    </row>
  </sheetData>
  <sheetProtection password="C573" sheet="1" objects="1" scenarios="1"/>
  <mergeCells count="25">
    <mergeCell ref="A2:I2"/>
    <mergeCell ref="A3:I3"/>
    <mergeCell ref="B6:D6"/>
    <mergeCell ref="B7:D7"/>
    <mergeCell ref="B8:D8"/>
    <mergeCell ref="B9:D9"/>
    <mergeCell ref="B10:D10"/>
    <mergeCell ref="B11:D11"/>
    <mergeCell ref="B12:D12"/>
    <mergeCell ref="B13:D13"/>
    <mergeCell ref="B14:D14"/>
    <mergeCell ref="B15:D15"/>
    <mergeCell ref="B16:D16"/>
    <mergeCell ref="B17:D17"/>
    <mergeCell ref="B18:D18"/>
    <mergeCell ref="B19:D19"/>
    <mergeCell ref="B20:D20"/>
    <mergeCell ref="B21:D21"/>
    <mergeCell ref="B22:D22"/>
    <mergeCell ref="B23:D23"/>
    <mergeCell ref="B24:D24"/>
    <mergeCell ref="B25:D25"/>
    <mergeCell ref="B26:D26"/>
    <mergeCell ref="B27:D27"/>
    <mergeCell ref="A28:B28"/>
  </mergeCells>
  <hyperlinks>
    <hyperlink ref="B12" location="应收利息!A1" display="应收利息"/>
    <hyperlink ref="B8" location="短期投资汇总!A1" display="交易性金融资产"/>
    <hyperlink ref="B9" location="应收票据!A1" display="应收票据"/>
    <hyperlink ref="B11" location="'应收股利（利润）'!A1" display="预付账款"/>
    <hyperlink ref="B16" location="存货汇总!A1" display="一年内到期的非流动资产"/>
    <hyperlink ref="B17" location="待摊费用!A1" display="其他流动资产"/>
    <hyperlink ref="B7" location="'3-1货币汇总表'!A1" display="货币资金"/>
    <hyperlink ref="C7" location="银行存款!A1" display="存款"/>
    <hyperlink ref="D7" location="其他货币资金!A1" display="他币）"/>
    <hyperlink ref="A1" location="索引目录!C6" display="返回索引页"/>
    <hyperlink ref="B1" location="'2-分类汇总'!B6" display="返回"/>
    <hyperlink ref="B8:D8" location="'3-2交易性金融资产汇总'!B1" display="交易性金融资产"/>
    <hyperlink ref="B10:D10" location="'3-4应收账款'!B1" display="应收账款"/>
    <hyperlink ref="B11:D11" location="'3-5预付账款'!B1" display="预付账款"/>
    <hyperlink ref="B12:D12" location="'3-5预付账款'!B1" display="应收利息"/>
    <hyperlink ref="B13:D13" location="'3-7应收股利'!B1" display="应收股利"/>
    <hyperlink ref="B14:D14" location="'3-8其他应收款'!B1" display="其他应收款"/>
    <hyperlink ref="B15:D15" location="'3-9存货汇总'!B1" display="存货"/>
    <hyperlink ref="B16:D16" location="'3-10一年到期非流动资产'!B1" display="一年内到期的非流动资产"/>
    <hyperlink ref="B17:D17" location="'3-11其他流动资产'!B1" display="其他流动资产"/>
    <hyperlink ref="B9:D9" location="'3-3应收票据'!B1" display="应收票据"/>
    <hyperlink ref="B7:D7" location="'3-1货币汇总表'!B1" display="货币资金"/>
  </hyperlinks>
  <printOptions horizontalCentered="1" verticalCentered="1"/>
  <pageMargins left="0.388888888888889" right="0.388888888888889" top="0.588888888888889" bottom="0.388888888888889" header="0.388888888888889" footer="0.388888888888889"/>
  <pageSetup paperSize="9" scale="95" orientation="landscape"/>
  <headerFooter alignWithMargins="0">
    <oddHeader>&amp;R&amp;"仿宋_GB2312,常规"&amp;10
共&amp;N页第&amp;P页</oddHead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0"/>
  </sheetPr>
  <dimension ref="A1:H30"/>
  <sheetViews>
    <sheetView workbookViewId="0">
      <pane xSplit="4" ySplit="6" topLeftCell="E7" activePane="bottomRight" state="frozen"/>
      <selection/>
      <selection pane="topRight"/>
      <selection pane="bottomLeft"/>
      <selection pane="bottomRight" activeCell="E16" sqref="E16"/>
    </sheetView>
  </sheetViews>
  <sheetFormatPr defaultColWidth="8.64166666666667" defaultRowHeight="12.85" outlineLevelCol="7"/>
  <cols>
    <col min="1" max="1" width="12.7083333333333" style="70" customWidth="1"/>
    <col min="2" max="2" width="25.5" style="70" customWidth="1"/>
    <col min="3" max="3" width="19.8583333333333" style="70" hidden="1" customWidth="1" outlineLevel="1"/>
    <col min="4" max="4" width="18.7083333333333" style="70" customWidth="1" collapsed="1"/>
    <col min="5" max="5" width="19.5666666666667" style="70" customWidth="1"/>
    <col min="6" max="6" width="18.7083333333333" style="70" customWidth="1"/>
    <col min="7" max="7" width="12.5666666666667" style="70" customWidth="1"/>
    <col min="8" max="8" width="11.8583333333333" style="70" customWidth="1"/>
    <col min="9" max="32" width="9" style="70"/>
    <col min="33" max="16384" width="8.64166666666667" style="70"/>
  </cols>
  <sheetData>
    <row r="1" spans="1:2">
      <c r="A1" s="485" t="s">
        <v>19</v>
      </c>
      <c r="B1" s="485" t="s">
        <v>572</v>
      </c>
    </row>
    <row r="2" s="67" customFormat="1" ht="30" customHeight="1" spans="1:8">
      <c r="A2" s="74" t="s">
        <v>637</v>
      </c>
      <c r="B2" s="677"/>
      <c r="C2" s="677"/>
      <c r="D2" s="677"/>
      <c r="E2" s="677"/>
      <c r="F2" s="677"/>
      <c r="G2" s="677"/>
      <c r="H2" s="677"/>
    </row>
    <row r="3" ht="15" customHeight="1" spans="1:8">
      <c r="A3" s="75" t="str">
        <f>'1-汇总表'!A3:G3</f>
        <v>评估基准日：2020年7月30日</v>
      </c>
      <c r="B3" s="75"/>
      <c r="C3" s="75"/>
      <c r="D3" s="75"/>
      <c r="E3" s="75"/>
      <c r="F3" s="75"/>
      <c r="G3" s="75"/>
      <c r="H3" s="75"/>
    </row>
    <row r="4" ht="15" customHeight="1" spans="1:8">
      <c r="A4" s="76"/>
      <c r="B4" s="76"/>
      <c r="C4" s="76"/>
      <c r="D4" s="76"/>
      <c r="E4" s="76"/>
      <c r="F4" s="76"/>
      <c r="G4" s="511" t="s">
        <v>638</v>
      </c>
      <c r="H4" s="511"/>
    </row>
    <row r="5" ht="15" customHeight="1" spans="1:8">
      <c r="A5" s="78" t="str">
        <f>'1-汇总表'!A5</f>
        <v>被评估单位（或产权持有单位）：贡山县隆鑫矿业有限公司</v>
      </c>
      <c r="G5" s="678" t="s">
        <v>22</v>
      </c>
      <c r="H5" s="679"/>
    </row>
    <row r="6" s="68" customFormat="1" ht="30" customHeight="1" spans="1:8">
      <c r="A6" s="80" t="s">
        <v>621</v>
      </c>
      <c r="B6" s="80" t="s">
        <v>575</v>
      </c>
      <c r="C6" s="80" t="s">
        <v>541</v>
      </c>
      <c r="D6" s="80" t="s">
        <v>542</v>
      </c>
      <c r="E6" s="80" t="s">
        <v>543</v>
      </c>
      <c r="F6" s="243" t="s">
        <v>544</v>
      </c>
      <c r="G6" s="80" t="s">
        <v>576</v>
      </c>
      <c r="H6" s="159" t="s">
        <v>467</v>
      </c>
    </row>
    <row r="7" ht="15" customHeight="1" spans="1:8">
      <c r="A7" s="82" t="s">
        <v>639</v>
      </c>
      <c r="B7" s="680" t="s">
        <v>640</v>
      </c>
      <c r="C7" s="85">
        <f>'3-1-1现金'!F26</f>
        <v>0</v>
      </c>
      <c r="D7" s="85">
        <f>'3-1-1现金'!G26</f>
        <v>-17120.3</v>
      </c>
      <c r="E7" s="86">
        <f>'3-1-1现金'!H26</f>
        <v>0</v>
      </c>
      <c r="F7" s="86">
        <f>E7-D7</f>
        <v>17120.3</v>
      </c>
      <c r="G7" s="87">
        <f>IF(D7=0,"",F7/D7)</f>
        <v>-1</v>
      </c>
      <c r="H7" s="171"/>
    </row>
    <row r="8" ht="15" customHeight="1" spans="1:8">
      <c r="A8" s="82" t="s">
        <v>641</v>
      </c>
      <c r="B8" s="681" t="s">
        <v>642</v>
      </c>
      <c r="C8" s="85">
        <f>'3-1-2银行存款'!G43</f>
        <v>0</v>
      </c>
      <c r="D8" s="85">
        <f>'3-1-2银行存款'!H43</f>
        <v>-293056671.02</v>
      </c>
      <c r="E8" s="86">
        <f>'3-1-2银行存款'!I43</f>
        <v>0</v>
      </c>
      <c r="F8" s="86">
        <f>E8-D8</f>
        <v>293056671.02</v>
      </c>
      <c r="G8" s="87">
        <f>IF(D8=0,"",F8/D8)</f>
        <v>-1</v>
      </c>
      <c r="H8" s="171"/>
    </row>
    <row r="9" ht="15" customHeight="1" spans="1:8">
      <c r="A9" s="82" t="s">
        <v>643</v>
      </c>
      <c r="B9" s="681" t="s">
        <v>644</v>
      </c>
      <c r="C9" s="85">
        <f>'3-1-3其他货币资金'!G28</f>
        <v>0</v>
      </c>
      <c r="D9" s="176">
        <f>'3-1-3其他货币资金'!H28</f>
        <v>374009622.34</v>
      </c>
      <c r="E9" s="86">
        <f>'3-1-3其他货币资金'!I28</f>
        <v>0</v>
      </c>
      <c r="F9" s="86">
        <f>E9-D9</f>
        <v>-374009622.34</v>
      </c>
      <c r="G9" s="87">
        <f>IF(D9=0,"",F9/D9)</f>
        <v>-1</v>
      </c>
      <c r="H9" s="171"/>
    </row>
    <row r="10" ht="15" customHeight="1" spans="1:8">
      <c r="A10" s="82"/>
      <c r="B10" s="682"/>
      <c r="C10" s="682"/>
      <c r="D10" s="85"/>
      <c r="E10" s="86"/>
      <c r="F10" s="86"/>
      <c r="G10" s="87"/>
      <c r="H10" s="171"/>
    </row>
    <row r="11" ht="15" customHeight="1" spans="1:8">
      <c r="A11" s="82"/>
      <c r="B11" s="682"/>
      <c r="C11" s="682"/>
      <c r="D11" s="85"/>
      <c r="E11" s="86"/>
      <c r="F11" s="86"/>
      <c r="G11" s="87"/>
      <c r="H11" s="171"/>
    </row>
    <row r="12" ht="15" customHeight="1" spans="1:8">
      <c r="A12" s="82"/>
      <c r="B12" s="682"/>
      <c r="C12" s="682"/>
      <c r="D12" s="85"/>
      <c r="E12" s="86"/>
      <c r="F12" s="86"/>
      <c r="G12" s="87"/>
      <c r="H12" s="171"/>
    </row>
    <row r="13" ht="15" customHeight="1" spans="1:8">
      <c r="A13" s="82"/>
      <c r="B13" s="682"/>
      <c r="C13" s="682"/>
      <c r="D13" s="85"/>
      <c r="E13" s="86"/>
      <c r="F13" s="86"/>
      <c r="G13" s="87"/>
      <c r="H13" s="171"/>
    </row>
    <row r="14" ht="15" customHeight="1" spans="1:8">
      <c r="A14" s="82"/>
      <c r="B14" s="682"/>
      <c r="C14" s="682"/>
      <c r="D14" s="85"/>
      <c r="E14" s="86"/>
      <c r="F14" s="86"/>
      <c r="G14" s="87"/>
      <c r="H14" s="171"/>
    </row>
    <row r="15" ht="15" customHeight="1" spans="1:8">
      <c r="A15" s="82"/>
      <c r="B15" s="682"/>
      <c r="C15" s="682"/>
      <c r="D15" s="85"/>
      <c r="E15" s="86"/>
      <c r="F15" s="86"/>
      <c r="G15" s="87"/>
      <c r="H15" s="171"/>
    </row>
    <row r="16" ht="15" customHeight="1" spans="1:8">
      <c r="A16" s="82"/>
      <c r="B16" s="682"/>
      <c r="C16" s="682"/>
      <c r="D16" s="85"/>
      <c r="E16" s="86"/>
      <c r="F16" s="86"/>
      <c r="G16" s="87"/>
      <c r="H16" s="171"/>
    </row>
    <row r="17" ht="15" customHeight="1" spans="1:8">
      <c r="A17" s="82"/>
      <c r="B17" s="682"/>
      <c r="C17" s="682"/>
      <c r="D17" s="85"/>
      <c r="E17" s="86"/>
      <c r="F17" s="86"/>
      <c r="G17" s="87"/>
      <c r="H17" s="171"/>
    </row>
    <row r="18" ht="15" customHeight="1" spans="1:8">
      <c r="A18" s="88"/>
      <c r="B18" s="682"/>
      <c r="C18" s="682"/>
      <c r="D18" s="85"/>
      <c r="E18" s="86"/>
      <c r="F18" s="86"/>
      <c r="G18" s="87"/>
      <c r="H18" s="171"/>
    </row>
    <row r="19" ht="15" customHeight="1" spans="1:8">
      <c r="A19" s="88"/>
      <c r="B19" s="682"/>
      <c r="C19" s="682"/>
      <c r="D19" s="85"/>
      <c r="E19" s="86"/>
      <c r="F19" s="86"/>
      <c r="G19" s="87"/>
      <c r="H19" s="171"/>
    </row>
    <row r="20" ht="15" customHeight="1" spans="1:8">
      <c r="A20" s="88"/>
      <c r="B20" s="682"/>
      <c r="C20" s="682"/>
      <c r="D20" s="85"/>
      <c r="E20" s="86"/>
      <c r="F20" s="86"/>
      <c r="G20" s="87"/>
      <c r="H20" s="171"/>
    </row>
    <row r="21" ht="15" customHeight="1" spans="1:8">
      <c r="A21" s="88"/>
      <c r="B21" s="682"/>
      <c r="C21" s="682"/>
      <c r="D21" s="85"/>
      <c r="E21" s="86"/>
      <c r="F21" s="86"/>
      <c r="G21" s="87"/>
      <c r="H21" s="171"/>
    </row>
    <row r="22" ht="15" customHeight="1" spans="1:8">
      <c r="A22" s="88"/>
      <c r="B22" s="682"/>
      <c r="C22" s="682"/>
      <c r="D22" s="85"/>
      <c r="E22" s="86"/>
      <c r="F22" s="86"/>
      <c r="G22" s="87"/>
      <c r="H22" s="171"/>
    </row>
    <row r="23" ht="15" customHeight="1" spans="1:8">
      <c r="A23" s="88"/>
      <c r="B23" s="682"/>
      <c r="C23" s="682"/>
      <c r="D23" s="85"/>
      <c r="E23" s="86"/>
      <c r="F23" s="86"/>
      <c r="G23" s="87"/>
      <c r="H23" s="171"/>
    </row>
    <row r="24" ht="15" customHeight="1" spans="1:8">
      <c r="A24" s="88"/>
      <c r="B24" s="682"/>
      <c r="C24" s="682"/>
      <c r="D24" s="85"/>
      <c r="E24" s="86"/>
      <c r="F24" s="86"/>
      <c r="G24" s="87"/>
      <c r="H24" s="171"/>
    </row>
    <row r="25" ht="15" customHeight="1" spans="1:8">
      <c r="A25" s="88"/>
      <c r="B25" s="682"/>
      <c r="C25" s="682"/>
      <c r="D25" s="85"/>
      <c r="E25" s="86"/>
      <c r="F25" s="86"/>
      <c r="G25" s="87"/>
      <c r="H25" s="171"/>
    </row>
    <row r="26" ht="15" customHeight="1" spans="1:8">
      <c r="A26" s="88"/>
      <c r="B26" s="682"/>
      <c r="C26" s="682"/>
      <c r="D26" s="85"/>
      <c r="E26" s="86"/>
      <c r="F26" s="86"/>
      <c r="G26" s="87"/>
      <c r="H26" s="171"/>
    </row>
    <row r="27" ht="15" customHeight="1" spans="1:8">
      <c r="A27" s="91" t="s">
        <v>645</v>
      </c>
      <c r="B27" s="92"/>
      <c r="C27" s="85">
        <f>SUM(C7,C8,C9)</f>
        <v>0</v>
      </c>
      <c r="D27" s="85">
        <f>SUM(D7,D8,D9)</f>
        <v>80935831.02</v>
      </c>
      <c r="E27" s="85">
        <f>SUM(E7,E8,E9)</f>
        <v>0</v>
      </c>
      <c r="F27" s="85">
        <f>SUM(F7,F8,F9)</f>
        <v>-80935831.02</v>
      </c>
      <c r="G27" s="87">
        <f>IF(D27=0,"",F27/D27)</f>
        <v>-1</v>
      </c>
      <c r="H27" s="171"/>
    </row>
    <row r="28" s="69" customFormat="1" ht="15.75" customHeight="1" spans="1:8">
      <c r="A28" s="674" t="str">
        <f>封面!D17&amp;封面!E17</f>
        <v>被评估单位（或产权持有单位）填表人：</v>
      </c>
      <c r="F28" s="492" t="str">
        <f>评估人员!C3&amp;"："&amp;评估人员!$D$10</f>
        <v>评估人员：</v>
      </c>
      <c r="G28" s="491"/>
      <c r="H28" s="491"/>
    </row>
    <row r="29" s="69" customFormat="1" ht="15.75" customHeight="1" spans="1:1">
      <c r="A29" s="674" t="str">
        <f>封面!D19&amp;封面!E19&amp;封面!F19&amp;封面!G19&amp;封面!H19&amp;封面!I19&amp;封面!J19</f>
        <v>填表日期：2020年5月20日</v>
      </c>
    </row>
    <row r="30" ht="15.75" customHeight="1"/>
  </sheetData>
  <mergeCells count="5">
    <mergeCell ref="A2:H2"/>
    <mergeCell ref="A3:H3"/>
    <mergeCell ref="G4:H4"/>
    <mergeCell ref="G5:H5"/>
    <mergeCell ref="A27:B27"/>
  </mergeCells>
  <hyperlinks>
    <hyperlink ref="B1" location="'3-流动汇总'!B6" display="返回"/>
    <hyperlink ref="B7" location="'3-1-1现金'!B1" display="现金"/>
    <hyperlink ref="B8" location="'3-1-2银行存款'!B1" display="银行存款"/>
    <hyperlink ref="B9" location="'3-1-3其他货币资金'!B1" display="其他货币资金"/>
    <hyperlink ref="A1" location="索引目录!D6" display="返回索引页"/>
  </hyperlinks>
  <printOptions horizontalCentered="1" verticalCentered="1"/>
  <pageMargins left="0.388888888888889" right="0.388888888888889" top="0.588888888888889" bottom="0.388888888888889" header="0.388888888888889" footer="0.388888888888889"/>
  <pageSetup paperSize="9" scale="95" orientation="landscape"/>
  <headerFooter alignWithMargins="0">
    <oddHeader>&amp;R&amp;"仿宋_GB2312,常规"&amp;10
共&amp;N页第&amp;P页</oddHead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sheetPr>
  <dimension ref="A1:J28"/>
  <sheetViews>
    <sheetView workbookViewId="0">
      <pane xSplit="7" ySplit="6" topLeftCell="H7" activePane="bottomRight" state="frozen"/>
      <selection/>
      <selection pane="topRight"/>
      <selection pane="bottomLeft"/>
      <selection pane="bottomRight" activeCell="D14" sqref="D14"/>
    </sheetView>
  </sheetViews>
  <sheetFormatPr defaultColWidth="8.64166666666667" defaultRowHeight="15.75" customHeight="1"/>
  <cols>
    <col min="1" max="1" width="4.56666666666667" style="649" customWidth="1"/>
    <col min="2" max="2" width="25.2083333333333" style="649" customWidth="1"/>
    <col min="3" max="3" width="6.85833333333333" style="649" customWidth="1"/>
    <col min="4" max="4" width="17.5" style="649" customWidth="1"/>
    <col min="5" max="5" width="10.3583333333333" style="649" customWidth="1"/>
    <col min="6" max="6" width="17.5" style="649" hidden="1" customWidth="1" outlineLevel="1"/>
    <col min="7" max="7" width="17.0666666666667" style="649" customWidth="1" collapsed="1"/>
    <col min="8" max="9" width="19.0666666666667" style="649" customWidth="1"/>
    <col min="10" max="10" width="11.7083333333333" style="649" customWidth="1"/>
    <col min="11" max="32" width="9" style="649"/>
    <col min="33" max="16384" width="8.64166666666667" style="649"/>
  </cols>
  <sheetData>
    <row r="1" ht="15.4" spans="1:10">
      <c r="A1" s="650" t="s">
        <v>19</v>
      </c>
      <c r="B1" s="158" t="s">
        <v>572</v>
      </c>
      <c r="C1" s="651"/>
      <c r="D1" s="651"/>
      <c r="E1" s="651"/>
      <c r="F1" s="651"/>
      <c r="G1" s="651"/>
      <c r="H1" s="651"/>
      <c r="I1" s="651"/>
      <c r="J1" s="651"/>
    </row>
    <row r="2" s="646" customFormat="1" ht="30" customHeight="1" spans="1:10">
      <c r="A2" s="652" t="s">
        <v>646</v>
      </c>
      <c r="B2" s="653"/>
      <c r="C2" s="653"/>
      <c r="D2" s="653"/>
      <c r="E2" s="653"/>
      <c r="F2" s="653"/>
      <c r="G2" s="653"/>
      <c r="H2" s="653"/>
      <c r="I2" s="653"/>
      <c r="J2" s="653"/>
    </row>
    <row r="3" ht="15" customHeight="1" spans="1:10">
      <c r="A3" s="654" t="str">
        <f>'1-汇总表'!A3:G3</f>
        <v>评估基准日：2020年7月30日</v>
      </c>
      <c r="B3" s="654"/>
      <c r="C3" s="654"/>
      <c r="D3" s="654"/>
      <c r="E3" s="654"/>
      <c r="F3" s="654"/>
      <c r="G3" s="654"/>
      <c r="H3" s="655"/>
      <c r="I3" s="655"/>
      <c r="J3" s="655"/>
    </row>
    <row r="4" ht="15" customHeight="1" spans="1:10">
      <c r="A4" s="656"/>
      <c r="B4" s="656"/>
      <c r="C4" s="656"/>
      <c r="D4" s="656"/>
      <c r="E4" s="656"/>
      <c r="F4" s="656"/>
      <c r="G4" s="656"/>
      <c r="H4" s="657"/>
      <c r="I4" s="657"/>
      <c r="J4" s="675" t="s">
        <v>647</v>
      </c>
    </row>
    <row r="5" ht="15" customHeight="1" spans="1:10">
      <c r="A5" s="658" t="str">
        <f>'1-汇总表'!A5</f>
        <v>被评估单位（或产权持有单位）：贡山县隆鑫矿业有限公司</v>
      </c>
      <c r="J5" s="676" t="s">
        <v>22</v>
      </c>
    </row>
    <row r="6" s="647" customFormat="1" ht="30" customHeight="1" spans="1:10">
      <c r="A6" s="659" t="s">
        <v>379</v>
      </c>
      <c r="B6" s="659" t="s">
        <v>648</v>
      </c>
      <c r="C6" s="659" t="s">
        <v>649</v>
      </c>
      <c r="D6" s="659" t="s">
        <v>650</v>
      </c>
      <c r="E6" s="660" t="s">
        <v>651</v>
      </c>
      <c r="F6" s="661" t="s">
        <v>541</v>
      </c>
      <c r="G6" s="662" t="s">
        <v>542</v>
      </c>
      <c r="H6" s="659" t="s">
        <v>543</v>
      </c>
      <c r="I6" s="159" t="s">
        <v>544</v>
      </c>
      <c r="J6" s="659" t="s">
        <v>576</v>
      </c>
    </row>
    <row r="7" ht="15" customHeight="1" spans="1:10">
      <c r="A7" s="663">
        <v>1</v>
      </c>
      <c r="B7" s="664" t="s">
        <v>652</v>
      </c>
      <c r="C7" s="665" t="s">
        <v>653</v>
      </c>
      <c r="D7" s="666"/>
      <c r="E7" s="663"/>
      <c r="F7" s="667"/>
      <c r="G7" s="668">
        <v>-29217.59</v>
      </c>
      <c r="H7" s="666"/>
      <c r="I7" s="666"/>
      <c r="J7" s="666"/>
    </row>
    <row r="8" ht="15" customHeight="1" spans="1:10">
      <c r="A8" s="663">
        <v>2</v>
      </c>
      <c r="B8" s="669" t="s">
        <v>654</v>
      </c>
      <c r="C8" s="663"/>
      <c r="D8" s="666"/>
      <c r="E8" s="663"/>
      <c r="F8" s="667"/>
      <c r="G8" s="668">
        <v>2097.29</v>
      </c>
      <c r="H8" s="666"/>
      <c r="I8" s="666"/>
      <c r="J8" s="666">
        <f t="shared" ref="J8:J26" si="0">IF(G8=0,"",(H8-G8)/G8*100)</f>
        <v>-100</v>
      </c>
    </row>
    <row r="9" ht="15" customHeight="1" spans="1:10">
      <c r="A9" s="663">
        <v>3</v>
      </c>
      <c r="B9" s="669" t="s">
        <v>655</v>
      </c>
      <c r="C9" s="663"/>
      <c r="D9" s="666"/>
      <c r="E9" s="663"/>
      <c r="F9" s="667"/>
      <c r="G9" s="668">
        <v>10000</v>
      </c>
      <c r="H9" s="666"/>
      <c r="I9" s="666"/>
      <c r="J9" s="666">
        <f t="shared" si="0"/>
        <v>-100</v>
      </c>
    </row>
    <row r="10" ht="15" customHeight="1" spans="1:10">
      <c r="A10" s="670"/>
      <c r="B10" s="664"/>
      <c r="C10" s="663"/>
      <c r="D10" s="666"/>
      <c r="E10" s="663"/>
      <c r="F10" s="667"/>
      <c r="G10" s="668"/>
      <c r="H10" s="666"/>
      <c r="I10" s="666"/>
      <c r="J10" s="666" t="str">
        <f t="shared" si="0"/>
        <v/>
      </c>
    </row>
    <row r="11" ht="15" customHeight="1" spans="1:10">
      <c r="A11" s="670"/>
      <c r="B11" s="671"/>
      <c r="C11" s="663"/>
      <c r="D11" s="666"/>
      <c r="E11" s="663"/>
      <c r="F11" s="667"/>
      <c r="G11" s="668"/>
      <c r="H11" s="666"/>
      <c r="I11" s="666"/>
      <c r="J11" s="666" t="str">
        <f t="shared" si="0"/>
        <v/>
      </c>
    </row>
    <row r="12" ht="15" customHeight="1" spans="1:10">
      <c r="A12" s="670"/>
      <c r="B12" s="671"/>
      <c r="C12" s="663"/>
      <c r="D12" s="666"/>
      <c r="E12" s="663"/>
      <c r="F12" s="667"/>
      <c r="G12" s="668"/>
      <c r="H12" s="666"/>
      <c r="I12" s="666"/>
      <c r="J12" s="666" t="str">
        <f t="shared" si="0"/>
        <v/>
      </c>
    </row>
    <row r="13" ht="15" customHeight="1" spans="1:10">
      <c r="A13" s="670"/>
      <c r="B13" s="671"/>
      <c r="C13" s="663"/>
      <c r="D13" s="666"/>
      <c r="E13" s="663"/>
      <c r="F13" s="667"/>
      <c r="G13" s="668"/>
      <c r="H13" s="666"/>
      <c r="I13" s="666"/>
      <c r="J13" s="666" t="str">
        <f t="shared" si="0"/>
        <v/>
      </c>
    </row>
    <row r="14" ht="15" customHeight="1" spans="1:10">
      <c r="A14" s="670"/>
      <c r="B14" s="671"/>
      <c r="C14" s="663"/>
      <c r="D14" s="666"/>
      <c r="E14" s="663"/>
      <c r="F14" s="667"/>
      <c r="G14" s="668"/>
      <c r="H14" s="666"/>
      <c r="I14" s="666"/>
      <c r="J14" s="666" t="str">
        <f t="shared" si="0"/>
        <v/>
      </c>
    </row>
    <row r="15" ht="15" customHeight="1" spans="1:10">
      <c r="A15" s="670"/>
      <c r="B15" s="671"/>
      <c r="C15" s="663"/>
      <c r="D15" s="666"/>
      <c r="E15" s="663"/>
      <c r="F15" s="667"/>
      <c r="G15" s="668"/>
      <c r="H15" s="666"/>
      <c r="I15" s="666"/>
      <c r="J15" s="666" t="str">
        <f t="shared" si="0"/>
        <v/>
      </c>
    </row>
    <row r="16" ht="15" customHeight="1" spans="1:10">
      <c r="A16" s="670"/>
      <c r="B16" s="671"/>
      <c r="C16" s="663"/>
      <c r="D16" s="666"/>
      <c r="E16" s="663"/>
      <c r="F16" s="667"/>
      <c r="G16" s="668"/>
      <c r="H16" s="666"/>
      <c r="I16" s="666"/>
      <c r="J16" s="666" t="str">
        <f t="shared" si="0"/>
        <v/>
      </c>
    </row>
    <row r="17" ht="15" customHeight="1" spans="1:10">
      <c r="A17" s="670"/>
      <c r="B17" s="671"/>
      <c r="C17" s="663"/>
      <c r="D17" s="666"/>
      <c r="E17" s="663"/>
      <c r="F17" s="667"/>
      <c r="G17" s="668"/>
      <c r="H17" s="666"/>
      <c r="I17" s="666"/>
      <c r="J17" s="666" t="str">
        <f t="shared" si="0"/>
        <v/>
      </c>
    </row>
    <row r="18" ht="15" customHeight="1" spans="1:10">
      <c r="A18" s="670"/>
      <c r="B18" s="671"/>
      <c r="C18" s="663"/>
      <c r="D18" s="666"/>
      <c r="E18" s="663"/>
      <c r="F18" s="667"/>
      <c r="G18" s="668"/>
      <c r="H18" s="666"/>
      <c r="I18" s="666"/>
      <c r="J18" s="666" t="str">
        <f t="shared" si="0"/>
        <v/>
      </c>
    </row>
    <row r="19" ht="15" customHeight="1" spans="1:10">
      <c r="A19" s="670"/>
      <c r="B19" s="671"/>
      <c r="C19" s="663"/>
      <c r="D19" s="666"/>
      <c r="E19" s="663"/>
      <c r="F19" s="667"/>
      <c r="G19" s="668"/>
      <c r="H19" s="666"/>
      <c r="I19" s="666"/>
      <c r="J19" s="666" t="str">
        <f t="shared" si="0"/>
        <v/>
      </c>
    </row>
    <row r="20" ht="15" customHeight="1" spans="1:10">
      <c r="A20" s="670"/>
      <c r="B20" s="671"/>
      <c r="C20" s="663"/>
      <c r="D20" s="666"/>
      <c r="E20" s="663"/>
      <c r="F20" s="667"/>
      <c r="G20" s="668"/>
      <c r="H20" s="666"/>
      <c r="I20" s="666"/>
      <c r="J20" s="666" t="str">
        <f t="shared" si="0"/>
        <v/>
      </c>
    </row>
    <row r="21" ht="15" customHeight="1" spans="1:10">
      <c r="A21" s="670"/>
      <c r="B21" s="671"/>
      <c r="C21" s="663"/>
      <c r="D21" s="666"/>
      <c r="E21" s="663"/>
      <c r="F21" s="667"/>
      <c r="G21" s="668"/>
      <c r="H21" s="666"/>
      <c r="I21" s="666"/>
      <c r="J21" s="666" t="str">
        <f t="shared" si="0"/>
        <v/>
      </c>
    </row>
    <row r="22" ht="15" customHeight="1" spans="1:10">
      <c r="A22" s="670"/>
      <c r="B22" s="671"/>
      <c r="C22" s="663"/>
      <c r="D22" s="666"/>
      <c r="E22" s="663"/>
      <c r="F22" s="667"/>
      <c r="G22" s="668"/>
      <c r="H22" s="666"/>
      <c r="I22" s="666"/>
      <c r="J22" s="666" t="str">
        <f t="shared" si="0"/>
        <v/>
      </c>
    </row>
    <row r="23" ht="15" customHeight="1" spans="1:10">
      <c r="A23" s="670"/>
      <c r="B23" s="671"/>
      <c r="C23" s="663"/>
      <c r="D23" s="666"/>
      <c r="E23" s="663"/>
      <c r="F23" s="667"/>
      <c r="G23" s="668"/>
      <c r="H23" s="666"/>
      <c r="I23" s="666"/>
      <c r="J23" s="666" t="str">
        <f t="shared" si="0"/>
        <v/>
      </c>
    </row>
    <row r="24" ht="15" customHeight="1" spans="1:10">
      <c r="A24" s="670"/>
      <c r="B24" s="671"/>
      <c r="C24" s="663"/>
      <c r="D24" s="666"/>
      <c r="E24" s="663"/>
      <c r="F24" s="667"/>
      <c r="G24" s="668"/>
      <c r="H24" s="666"/>
      <c r="I24" s="666"/>
      <c r="J24" s="666" t="str">
        <f t="shared" si="0"/>
        <v/>
      </c>
    </row>
    <row r="25" ht="15" customHeight="1" spans="1:10">
      <c r="A25" s="670"/>
      <c r="B25" s="671"/>
      <c r="C25" s="663"/>
      <c r="D25" s="666"/>
      <c r="E25" s="663"/>
      <c r="F25" s="667"/>
      <c r="G25" s="668"/>
      <c r="H25" s="666"/>
      <c r="I25" s="666"/>
      <c r="J25" s="666" t="str">
        <f t="shared" si="0"/>
        <v/>
      </c>
    </row>
    <row r="26" ht="15" customHeight="1" spans="1:10">
      <c r="A26" s="672" t="s">
        <v>656</v>
      </c>
      <c r="B26" s="673"/>
      <c r="C26" s="670"/>
      <c r="D26" s="666"/>
      <c r="E26" s="663"/>
      <c r="F26" s="667">
        <f>SUM(F7:F25)</f>
        <v>0</v>
      </c>
      <c r="G26" s="668">
        <f>SUM(G7:G25)</f>
        <v>-17120.3</v>
      </c>
      <c r="H26" s="666">
        <f>SUM(H7:H25)</f>
        <v>0</v>
      </c>
      <c r="I26" s="666">
        <f>H26-G26</f>
        <v>17120.3</v>
      </c>
      <c r="J26" s="666">
        <f t="shared" si="0"/>
        <v>-100</v>
      </c>
    </row>
    <row r="27" s="648" customFormat="1" customHeight="1" spans="1:9">
      <c r="A27" s="674" t="str">
        <f>封面!D17&amp;封面!E17</f>
        <v>被评估单位（或产权持有单位）填表人：</v>
      </c>
      <c r="I27" s="658" t="str">
        <f>评估人员!C3&amp;"："&amp;评估人员!$D$10</f>
        <v>评估人员：</v>
      </c>
    </row>
    <row r="28" s="648" customFormat="1" customHeight="1" spans="1:1">
      <c r="A28" s="674" t="str">
        <f>封面!D19&amp;封面!E19&amp;封面!F19&amp;封面!G19&amp;封面!H19&amp;封面!I19&amp;封面!J19</f>
        <v>填表日期：2020年5月20日</v>
      </c>
    </row>
  </sheetData>
  <mergeCells count="3">
    <mergeCell ref="A2:J2"/>
    <mergeCell ref="A3:J3"/>
    <mergeCell ref="A26:B26"/>
  </mergeCells>
  <hyperlinks>
    <hyperlink ref="B1" location="'3-1货币汇总表'!B7" display="返回"/>
    <hyperlink ref="A1" location="索引目录!E6" display="返回索引页"/>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&amp;R&amp;"仿宋_GB2312,常规"&amp;10
共&amp;N页第&amp;P页</oddHeader>
  </headerFooter>
  <legacy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9CC00"/>
  </sheetPr>
  <dimension ref="A1:K45"/>
  <sheetViews>
    <sheetView workbookViewId="0">
      <pane xSplit="8" ySplit="6" topLeftCell="I40" activePane="bottomRight" state="frozen"/>
      <selection/>
      <selection pane="topRight"/>
      <selection pane="bottomLeft"/>
      <selection pane="bottomRight" activeCell="J15" sqref="J15"/>
    </sheetView>
  </sheetViews>
  <sheetFormatPr defaultColWidth="8.64166666666667" defaultRowHeight="15.75" customHeight="1"/>
  <cols>
    <col min="1" max="1" width="4.70833333333333" style="70" customWidth="1"/>
    <col min="2" max="2" width="23.8583333333333" style="70" customWidth="1"/>
    <col min="3" max="3" width="13.8583333333333" style="70" hidden="1" customWidth="1"/>
    <col min="4" max="4" width="6.70833333333333" style="70" customWidth="1"/>
    <col min="5" max="5" width="14.8583333333333" style="70" customWidth="1"/>
    <col min="6" max="6" width="10" style="70" customWidth="1"/>
    <col min="7" max="7" width="15.5666666666667" style="70" hidden="1" customWidth="1" outlineLevel="1"/>
    <col min="8" max="8" width="14.6416666666667" style="70" customWidth="1" collapsed="1"/>
    <col min="9" max="10" width="15.5666666666667" style="70" customWidth="1"/>
    <col min="11" max="11" width="11.3583333333333" style="70" customWidth="1"/>
    <col min="12" max="32" width="9" style="70"/>
    <col min="33" max="16384" width="8.64166666666667" style="70"/>
  </cols>
  <sheetData>
    <row r="1" ht="15.4" spans="1:11">
      <c r="A1" s="71" t="s">
        <v>19</v>
      </c>
      <c r="B1" s="158" t="s">
        <v>572</v>
      </c>
      <c r="C1" s="73"/>
      <c r="D1" s="73"/>
      <c r="E1" s="73"/>
      <c r="F1" s="73"/>
      <c r="G1" s="73"/>
      <c r="H1" s="73"/>
      <c r="I1" s="73"/>
      <c r="J1" s="73"/>
      <c r="K1" s="73"/>
    </row>
    <row r="2" s="67" customFormat="1" ht="30" customHeight="1" spans="1:11">
      <c r="A2" s="74" t="s">
        <v>657</v>
      </c>
      <c r="B2" s="74"/>
      <c r="C2" s="74"/>
      <c r="D2" s="74"/>
      <c r="E2" s="74"/>
      <c r="F2" s="74"/>
      <c r="G2" s="74"/>
      <c r="H2" s="74"/>
      <c r="I2" s="74"/>
      <c r="J2" s="74"/>
      <c r="K2" s="74"/>
    </row>
    <row r="3" ht="15" customHeight="1" spans="1:11">
      <c r="A3" s="75" t="str">
        <f>'1-汇总表'!A3:G3</f>
        <v>评估基准日：2020年7月30日</v>
      </c>
      <c r="B3" s="75"/>
      <c r="C3" s="75"/>
      <c r="D3" s="75"/>
      <c r="E3" s="75"/>
      <c r="F3" s="75"/>
      <c r="G3" s="75"/>
      <c r="H3" s="75"/>
      <c r="I3" s="168"/>
      <c r="J3" s="168"/>
      <c r="K3" s="168"/>
    </row>
    <row r="4" ht="15" customHeight="1" spans="1:11">
      <c r="A4" s="76"/>
      <c r="B4" s="76"/>
      <c r="C4" s="76"/>
      <c r="D4" s="76"/>
      <c r="E4" s="76"/>
      <c r="F4" s="76"/>
      <c r="G4" s="76"/>
      <c r="H4" s="76"/>
      <c r="I4" s="178"/>
      <c r="J4" s="178"/>
      <c r="K4" s="169" t="s">
        <v>658</v>
      </c>
    </row>
    <row r="5" ht="15" customHeight="1" spans="1:11">
      <c r="A5" s="78" t="str">
        <f>'1-汇总表'!A5</f>
        <v>被评估单位（或产权持有单位）：贡山县隆鑫矿业有限公司</v>
      </c>
      <c r="K5" s="170" t="s">
        <v>22</v>
      </c>
    </row>
    <row r="6" s="68" customFormat="1" ht="30" customHeight="1" spans="1:11">
      <c r="A6" s="159" t="s">
        <v>379</v>
      </c>
      <c r="B6" s="339" t="s">
        <v>659</v>
      </c>
      <c r="C6" s="159" t="s">
        <v>660</v>
      </c>
      <c r="D6" s="159" t="s">
        <v>649</v>
      </c>
      <c r="E6" s="159" t="s">
        <v>650</v>
      </c>
      <c r="F6" s="174" t="s">
        <v>651</v>
      </c>
      <c r="G6" s="160" t="s">
        <v>541</v>
      </c>
      <c r="H6" s="257" t="s">
        <v>542</v>
      </c>
      <c r="I6" s="159" t="s">
        <v>543</v>
      </c>
      <c r="J6" s="159" t="s">
        <v>544</v>
      </c>
      <c r="K6" s="159" t="s">
        <v>576</v>
      </c>
    </row>
    <row r="7" ht="15" customHeight="1" spans="1:11">
      <c r="A7" s="88">
        <v>1</v>
      </c>
      <c r="B7" s="642" t="s">
        <v>661</v>
      </c>
      <c r="C7" s="244"/>
      <c r="D7" s="643" t="s">
        <v>653</v>
      </c>
      <c r="E7" s="86"/>
      <c r="F7" s="183"/>
      <c r="G7" s="84"/>
      <c r="H7" s="119">
        <v>2994578.45</v>
      </c>
      <c r="I7" s="86"/>
      <c r="J7" s="86"/>
      <c r="K7" s="86">
        <f t="shared" ref="K7:K24" si="0">IF(H7=0,"",(I7-H7)/H7*100)</f>
        <v>-100</v>
      </c>
    </row>
    <row r="8" ht="15" customHeight="1" spans="1:11">
      <c r="A8" s="88">
        <v>2</v>
      </c>
      <c r="B8" s="642" t="s">
        <v>662</v>
      </c>
      <c r="C8" s="244"/>
      <c r="D8" s="643" t="s">
        <v>653</v>
      </c>
      <c r="E8" s="86"/>
      <c r="F8" s="183"/>
      <c r="G8" s="84"/>
      <c r="H8" s="119">
        <v>27506260.87</v>
      </c>
      <c r="I8" s="86"/>
      <c r="J8" s="86"/>
      <c r="K8" s="86">
        <f t="shared" si="0"/>
        <v>-100</v>
      </c>
    </row>
    <row r="9" ht="15" customHeight="1" spans="1:11">
      <c r="A9" s="88">
        <v>3</v>
      </c>
      <c r="B9" s="642" t="s">
        <v>663</v>
      </c>
      <c r="C9" s="244"/>
      <c r="D9" s="643" t="s">
        <v>653</v>
      </c>
      <c r="E9" s="86"/>
      <c r="F9" s="183"/>
      <c r="G9" s="84"/>
      <c r="H9" s="119">
        <v>12048.75</v>
      </c>
      <c r="I9" s="86"/>
      <c r="J9" s="86"/>
      <c r="K9" s="86">
        <f t="shared" si="0"/>
        <v>-100</v>
      </c>
    </row>
    <row r="10" ht="15" customHeight="1" spans="1:11">
      <c r="A10" s="88">
        <v>4</v>
      </c>
      <c r="B10" s="642" t="s">
        <v>664</v>
      </c>
      <c r="C10" s="244"/>
      <c r="D10" s="643" t="s">
        <v>653</v>
      </c>
      <c r="E10" s="86"/>
      <c r="F10" s="183"/>
      <c r="G10" s="84"/>
      <c r="H10" s="119">
        <v>397589.79</v>
      </c>
      <c r="I10" s="86"/>
      <c r="J10" s="86"/>
      <c r="K10" s="86">
        <f t="shared" si="0"/>
        <v>-100</v>
      </c>
    </row>
    <row r="11" ht="15" customHeight="1" spans="1:11">
      <c r="A11" s="88">
        <v>5</v>
      </c>
      <c r="B11" s="642" t="s">
        <v>665</v>
      </c>
      <c r="C11" s="244"/>
      <c r="D11" s="643" t="s">
        <v>653</v>
      </c>
      <c r="E11" s="86"/>
      <c r="F11" s="183"/>
      <c r="G11" s="84"/>
      <c r="H11" s="86">
        <v>-120773244.91</v>
      </c>
      <c r="I11" s="86"/>
      <c r="J11" s="86"/>
      <c r="K11" s="86">
        <f t="shared" si="0"/>
        <v>-100</v>
      </c>
    </row>
    <row r="12" ht="15" customHeight="1" spans="1:11">
      <c r="A12" s="88">
        <v>6</v>
      </c>
      <c r="B12" s="642" t="s">
        <v>666</v>
      </c>
      <c r="C12" s="244"/>
      <c r="D12" s="643" t="s">
        <v>653</v>
      </c>
      <c r="E12" s="86"/>
      <c r="F12" s="183"/>
      <c r="G12" s="84"/>
      <c r="H12" s="119">
        <v>21630314.22</v>
      </c>
      <c r="I12" s="86"/>
      <c r="J12" s="86"/>
      <c r="K12" s="86">
        <f t="shared" si="0"/>
        <v>-100</v>
      </c>
    </row>
    <row r="13" ht="15" customHeight="1" spans="1:11">
      <c r="A13" s="88">
        <v>7</v>
      </c>
      <c r="B13" s="642" t="s">
        <v>667</v>
      </c>
      <c r="C13" s="244"/>
      <c r="D13" s="643" t="s">
        <v>653</v>
      </c>
      <c r="E13" s="86"/>
      <c r="F13" s="183"/>
      <c r="G13" s="84"/>
      <c r="H13" s="119">
        <v>204860.45</v>
      </c>
      <c r="I13" s="86"/>
      <c r="J13" s="86"/>
      <c r="K13" s="86">
        <f t="shared" si="0"/>
        <v>-100</v>
      </c>
    </row>
    <row r="14" ht="15" customHeight="1" spans="1:11">
      <c r="A14" s="88">
        <v>8</v>
      </c>
      <c r="B14" s="642" t="s">
        <v>668</v>
      </c>
      <c r="C14" s="244"/>
      <c r="D14" s="643" t="s">
        <v>653</v>
      </c>
      <c r="E14" s="86"/>
      <c r="F14" s="183"/>
      <c r="G14" s="84"/>
      <c r="H14" s="119">
        <v>85355.96</v>
      </c>
      <c r="I14" s="86"/>
      <c r="J14" s="86"/>
      <c r="K14" s="86">
        <f t="shared" si="0"/>
        <v>-100</v>
      </c>
    </row>
    <row r="15" ht="15" customHeight="1" spans="1:11">
      <c r="A15" s="88">
        <v>9</v>
      </c>
      <c r="B15" s="642" t="s">
        <v>669</v>
      </c>
      <c r="C15" s="244"/>
      <c r="D15" s="643" t="s">
        <v>653</v>
      </c>
      <c r="E15" s="86"/>
      <c r="F15" s="183"/>
      <c r="G15" s="84"/>
      <c r="H15" s="119">
        <v>57518.38</v>
      </c>
      <c r="I15" s="86"/>
      <c r="J15" s="86"/>
      <c r="K15" s="86">
        <f t="shared" si="0"/>
        <v>-100</v>
      </c>
    </row>
    <row r="16" ht="15" customHeight="1" spans="1:11">
      <c r="A16" s="88">
        <v>10</v>
      </c>
      <c r="B16" s="642" t="s">
        <v>670</v>
      </c>
      <c r="C16" s="244"/>
      <c r="D16" s="643" t="s">
        <v>653</v>
      </c>
      <c r="E16" s="86"/>
      <c r="F16" s="183"/>
      <c r="G16" s="84"/>
      <c r="H16" s="596">
        <v>520.94</v>
      </c>
      <c r="I16" s="86"/>
      <c r="J16" s="86"/>
      <c r="K16" s="86">
        <f t="shared" si="0"/>
        <v>-100</v>
      </c>
    </row>
    <row r="17" ht="15" customHeight="1" spans="1:11">
      <c r="A17" s="88">
        <v>11</v>
      </c>
      <c r="B17" s="642" t="s">
        <v>671</v>
      </c>
      <c r="C17" s="244"/>
      <c r="D17" s="643" t="s">
        <v>653</v>
      </c>
      <c r="E17" s="86"/>
      <c r="F17" s="183"/>
      <c r="G17" s="84"/>
      <c r="H17" s="119">
        <v>42920.85</v>
      </c>
      <c r="I17" s="86"/>
      <c r="J17" s="86"/>
      <c r="K17" s="86">
        <f t="shared" si="0"/>
        <v>-100</v>
      </c>
    </row>
    <row r="18" ht="15" customHeight="1" spans="1:11">
      <c r="A18" s="88">
        <v>12</v>
      </c>
      <c r="B18" s="642" t="s">
        <v>672</v>
      </c>
      <c r="C18" s="244"/>
      <c r="D18" s="643" t="s">
        <v>653</v>
      </c>
      <c r="E18" s="86"/>
      <c r="F18" s="183"/>
      <c r="G18" s="84"/>
      <c r="H18" s="86">
        <v>-83365186.78</v>
      </c>
      <c r="I18" s="86"/>
      <c r="J18" s="86"/>
      <c r="K18" s="86">
        <f t="shared" si="0"/>
        <v>-100</v>
      </c>
    </row>
    <row r="19" ht="15" customHeight="1" spans="1:11">
      <c r="A19" s="88">
        <v>13</v>
      </c>
      <c r="B19" s="642" t="s">
        <v>673</v>
      </c>
      <c r="C19" s="244"/>
      <c r="D19" s="643" t="s">
        <v>653</v>
      </c>
      <c r="E19" s="86"/>
      <c r="F19" s="183"/>
      <c r="G19" s="84"/>
      <c r="H19" s="119">
        <v>98126.11</v>
      </c>
      <c r="I19" s="86"/>
      <c r="J19" s="86"/>
      <c r="K19" s="86">
        <f t="shared" si="0"/>
        <v>-100</v>
      </c>
    </row>
    <row r="20" ht="15" customHeight="1" spans="1:11">
      <c r="A20" s="88">
        <v>14</v>
      </c>
      <c r="B20" s="642" t="s">
        <v>674</v>
      </c>
      <c r="C20" s="244"/>
      <c r="D20" s="643" t="s">
        <v>653</v>
      </c>
      <c r="E20" s="86"/>
      <c r="F20" s="183"/>
      <c r="G20" s="84"/>
      <c r="H20" s="119">
        <v>75407.07</v>
      </c>
      <c r="I20" s="86"/>
      <c r="J20" s="86"/>
      <c r="K20" s="86">
        <f t="shared" si="0"/>
        <v>-100</v>
      </c>
    </row>
    <row r="21" ht="15" customHeight="1" spans="1:11">
      <c r="A21" s="88">
        <v>15</v>
      </c>
      <c r="B21" s="642" t="s">
        <v>675</v>
      </c>
      <c r="C21" s="244"/>
      <c r="D21" s="643" t="s">
        <v>653</v>
      </c>
      <c r="E21" s="86"/>
      <c r="F21" s="183"/>
      <c r="G21" s="84"/>
      <c r="H21" s="119">
        <v>100427.08</v>
      </c>
      <c r="I21" s="86"/>
      <c r="J21" s="86"/>
      <c r="K21" s="86">
        <f t="shared" si="0"/>
        <v>-100</v>
      </c>
    </row>
    <row r="22" ht="15" customHeight="1" spans="1:11">
      <c r="A22" s="88">
        <v>16</v>
      </c>
      <c r="B22" s="642" t="s">
        <v>676</v>
      </c>
      <c r="C22" s="244"/>
      <c r="D22" s="643" t="s">
        <v>653</v>
      </c>
      <c r="E22" s="86"/>
      <c r="F22" s="183"/>
      <c r="G22" s="84"/>
      <c r="H22" s="119">
        <v>4289.22</v>
      </c>
      <c r="I22" s="86"/>
      <c r="J22" s="86"/>
      <c r="K22" s="86">
        <f t="shared" si="0"/>
        <v>-100</v>
      </c>
    </row>
    <row r="23" ht="15" customHeight="1" spans="1:11">
      <c r="A23" s="88">
        <v>17</v>
      </c>
      <c r="B23" s="642" t="s">
        <v>677</v>
      </c>
      <c r="C23" s="244"/>
      <c r="D23" s="643" t="s">
        <v>653</v>
      </c>
      <c r="E23" s="86"/>
      <c r="F23" s="183"/>
      <c r="G23" s="84"/>
      <c r="H23" s="119">
        <v>1927.5</v>
      </c>
      <c r="I23" s="86"/>
      <c r="J23" s="86"/>
      <c r="K23" s="86">
        <f t="shared" si="0"/>
        <v>-100</v>
      </c>
    </row>
    <row r="24" ht="15" customHeight="1" spans="1:11">
      <c r="A24" s="88">
        <v>18</v>
      </c>
      <c r="B24" s="642" t="s">
        <v>678</v>
      </c>
      <c r="C24" s="244"/>
      <c r="D24" s="643" t="s">
        <v>653</v>
      </c>
      <c r="E24" s="86"/>
      <c r="F24" s="183"/>
      <c r="G24" s="84"/>
      <c r="H24" s="119">
        <v>92368.41</v>
      </c>
      <c r="I24" s="86"/>
      <c r="J24" s="86"/>
      <c r="K24" s="86">
        <f t="shared" si="0"/>
        <v>-100</v>
      </c>
    </row>
    <row r="25" ht="15" customHeight="1" spans="1:11">
      <c r="A25" s="88">
        <v>19</v>
      </c>
      <c r="B25" s="642" t="s">
        <v>679</v>
      </c>
      <c r="C25" s="244"/>
      <c r="D25" s="643" t="s">
        <v>653</v>
      </c>
      <c r="E25" s="86"/>
      <c r="F25" s="183"/>
      <c r="G25" s="84"/>
      <c r="H25" s="119">
        <v>19258811.86</v>
      </c>
      <c r="I25" s="86"/>
      <c r="J25" s="86"/>
      <c r="K25" s="86"/>
    </row>
    <row r="26" ht="15" customHeight="1" spans="1:11">
      <c r="A26" s="88">
        <v>20</v>
      </c>
      <c r="B26" s="642" t="s">
        <v>680</v>
      </c>
      <c r="C26" s="244"/>
      <c r="D26" s="643" t="s">
        <v>653</v>
      </c>
      <c r="E26" s="86"/>
      <c r="F26" s="183"/>
      <c r="G26" s="84"/>
      <c r="H26" s="86">
        <v>-726.22</v>
      </c>
      <c r="I26" s="86"/>
      <c r="J26" s="86"/>
      <c r="K26" s="86"/>
    </row>
    <row r="27" ht="15" customHeight="1" spans="1:11">
      <c r="A27" s="88">
        <v>21</v>
      </c>
      <c r="B27" s="642" t="s">
        <v>681</v>
      </c>
      <c r="C27" s="244"/>
      <c r="D27" s="643" t="s">
        <v>653</v>
      </c>
      <c r="E27" s="86"/>
      <c r="F27" s="183"/>
      <c r="G27" s="84"/>
      <c r="H27" s="596">
        <v>0</v>
      </c>
      <c r="I27" s="86"/>
      <c r="J27" s="86"/>
      <c r="K27" s="86"/>
    </row>
    <row r="28" ht="15" customHeight="1" spans="1:11">
      <c r="A28" s="88">
        <v>22</v>
      </c>
      <c r="B28" s="642" t="s">
        <v>682</v>
      </c>
      <c r="C28" s="244"/>
      <c r="D28" s="643" t="s">
        <v>653</v>
      </c>
      <c r="E28" s="86"/>
      <c r="F28" s="183"/>
      <c r="G28" s="84"/>
      <c r="H28" s="119">
        <v>2225.21</v>
      </c>
      <c r="I28" s="86"/>
      <c r="J28" s="86"/>
      <c r="K28" s="86"/>
    </row>
    <row r="29" ht="15" customHeight="1" spans="1:11">
      <c r="A29" s="88">
        <v>23</v>
      </c>
      <c r="B29" s="642" t="s">
        <v>683</v>
      </c>
      <c r="C29" s="244"/>
      <c r="D29" s="643" t="s">
        <v>653</v>
      </c>
      <c r="E29" s="86"/>
      <c r="F29" s="183"/>
      <c r="G29" s="84"/>
      <c r="H29" s="119">
        <v>19934373.78</v>
      </c>
      <c r="I29" s="86"/>
      <c r="J29" s="86"/>
      <c r="K29" s="86"/>
    </row>
    <row r="30" ht="15" customHeight="1" spans="1:11">
      <c r="A30" s="88">
        <v>24</v>
      </c>
      <c r="B30" s="642" t="s">
        <v>684</v>
      </c>
      <c r="C30" s="244"/>
      <c r="D30" s="643" t="s">
        <v>653</v>
      </c>
      <c r="E30" s="86"/>
      <c r="F30" s="183"/>
      <c r="G30" s="84"/>
      <c r="H30" s="86">
        <v>-265764924.01</v>
      </c>
      <c r="I30" s="86"/>
      <c r="J30" s="86"/>
      <c r="K30" s="86"/>
    </row>
    <row r="31" ht="15" customHeight="1" spans="1:11">
      <c r="A31" s="88">
        <v>25</v>
      </c>
      <c r="B31" s="642" t="s">
        <v>685</v>
      </c>
      <c r="C31" s="244"/>
      <c r="D31" s="643" t="s">
        <v>653</v>
      </c>
      <c r="E31" s="86"/>
      <c r="F31" s="183"/>
      <c r="G31" s="84"/>
      <c r="H31" s="119">
        <v>80767567.53</v>
      </c>
      <c r="I31" s="86"/>
      <c r="J31" s="86"/>
      <c r="K31" s="86"/>
    </row>
    <row r="32" ht="15" customHeight="1" spans="1:11">
      <c r="A32" s="88">
        <v>26</v>
      </c>
      <c r="B32" s="642" t="s">
        <v>686</v>
      </c>
      <c r="C32" s="244"/>
      <c r="D32" s="643" t="s">
        <v>653</v>
      </c>
      <c r="E32" s="86"/>
      <c r="F32" s="183"/>
      <c r="G32" s="84"/>
      <c r="H32" s="86">
        <v>-262.73</v>
      </c>
      <c r="I32" s="86"/>
      <c r="J32" s="86"/>
      <c r="K32" s="86"/>
    </row>
    <row r="33" ht="15" customHeight="1" spans="1:11">
      <c r="A33" s="88">
        <v>27</v>
      </c>
      <c r="B33" s="642" t="s">
        <v>687</v>
      </c>
      <c r="C33" s="244"/>
      <c r="D33" s="643" t="s">
        <v>653</v>
      </c>
      <c r="E33" s="86"/>
      <c r="F33" s="183"/>
      <c r="G33" s="84"/>
      <c r="H33" s="119">
        <v>5563.77</v>
      </c>
      <c r="I33" s="86"/>
      <c r="J33" s="86"/>
      <c r="K33" s="86"/>
    </row>
    <row r="34" ht="15" customHeight="1" spans="1:11">
      <c r="A34" s="88">
        <v>28</v>
      </c>
      <c r="B34" s="642" t="s">
        <v>688</v>
      </c>
      <c r="C34" s="244"/>
      <c r="D34" s="643" t="s">
        <v>653</v>
      </c>
      <c r="E34" s="86"/>
      <c r="F34" s="183"/>
      <c r="G34" s="84"/>
      <c r="H34" s="86">
        <v>-82561.88</v>
      </c>
      <c r="I34" s="86"/>
      <c r="J34" s="86"/>
      <c r="K34" s="86"/>
    </row>
    <row r="35" ht="15" customHeight="1" spans="1:11">
      <c r="A35" s="88">
        <v>29</v>
      </c>
      <c r="B35" s="642" t="s">
        <v>689</v>
      </c>
      <c r="C35" s="244"/>
      <c r="D35" s="643" t="s">
        <v>653</v>
      </c>
      <c r="E35" s="86"/>
      <c r="F35" s="183"/>
      <c r="G35" s="84"/>
      <c r="H35" s="119">
        <v>529.93</v>
      </c>
      <c r="I35" s="86"/>
      <c r="J35" s="86"/>
      <c r="K35" s="86">
        <f>IF(H35=0,"",(I35-H35)/H35*100)</f>
        <v>-100</v>
      </c>
    </row>
    <row r="36" ht="15" customHeight="1" spans="1:11">
      <c r="A36" s="88">
        <v>30</v>
      </c>
      <c r="B36" s="642" t="s">
        <v>690</v>
      </c>
      <c r="C36" s="244"/>
      <c r="D36" s="643" t="s">
        <v>653</v>
      </c>
      <c r="E36" s="86"/>
      <c r="F36" s="183"/>
      <c r="G36" s="84"/>
      <c r="H36" s="119">
        <v>36249.71</v>
      </c>
      <c r="I36" s="86"/>
      <c r="J36" s="86"/>
      <c r="K36" s="86">
        <f>IF(H36=0,"",(I36-H36)/H36*100)</f>
        <v>-100</v>
      </c>
    </row>
    <row r="37" ht="15" customHeight="1" spans="1:11">
      <c r="A37" s="88">
        <v>31</v>
      </c>
      <c r="B37" s="642" t="s">
        <v>691</v>
      </c>
      <c r="C37" s="244"/>
      <c r="D37" s="643" t="s">
        <v>653</v>
      </c>
      <c r="E37" s="86"/>
      <c r="F37" s="183"/>
      <c r="G37" s="84"/>
      <c r="H37" s="644">
        <v>4796515.44</v>
      </c>
      <c r="I37" s="86"/>
      <c r="J37" s="86"/>
      <c r="K37" s="86"/>
    </row>
    <row r="38" ht="15" customHeight="1" spans="1:11">
      <c r="A38" s="88">
        <v>32</v>
      </c>
      <c r="B38" s="642" t="s">
        <v>692</v>
      </c>
      <c r="C38" s="244"/>
      <c r="D38" s="643" t="s">
        <v>653</v>
      </c>
      <c r="E38" s="86"/>
      <c r="F38" s="183"/>
      <c r="G38" s="84"/>
      <c r="H38" s="644">
        <v>570663.06</v>
      </c>
      <c r="I38" s="86"/>
      <c r="J38" s="86"/>
      <c r="K38" s="86"/>
    </row>
    <row r="39" ht="15" customHeight="1" spans="1:11">
      <c r="A39" s="88">
        <v>33</v>
      </c>
      <c r="B39" s="642" t="s">
        <v>693</v>
      </c>
      <c r="C39" s="244"/>
      <c r="D39" s="643" t="s">
        <v>653</v>
      </c>
      <c r="E39" s="86"/>
      <c r="F39" s="183"/>
      <c r="G39" s="84"/>
      <c r="H39" s="86">
        <v>-998951.23</v>
      </c>
      <c r="I39" s="86"/>
      <c r="J39" s="86"/>
      <c r="K39" s="86"/>
    </row>
    <row r="40" ht="15" customHeight="1" spans="1:11">
      <c r="A40" s="88">
        <v>34</v>
      </c>
      <c r="B40" s="642" t="s">
        <v>694</v>
      </c>
      <c r="C40" s="244"/>
      <c r="D40" s="643" t="s">
        <v>653</v>
      </c>
      <c r="E40" s="86"/>
      <c r="F40" s="183"/>
      <c r="G40" s="84"/>
      <c r="H40" s="86">
        <v>-747827.6</v>
      </c>
      <c r="I40" s="86"/>
      <c r="J40" s="86"/>
      <c r="K40" s="86"/>
    </row>
    <row r="41" ht="15" customHeight="1" spans="1:11">
      <c r="A41" s="88"/>
      <c r="B41" s="642"/>
      <c r="C41" s="244"/>
      <c r="D41" s="244"/>
      <c r="E41" s="86"/>
      <c r="F41" s="183"/>
      <c r="G41" s="84"/>
      <c r="H41" s="645"/>
      <c r="I41" s="86"/>
      <c r="J41" s="86"/>
      <c r="K41" s="86"/>
    </row>
    <row r="42" ht="15" customHeight="1" spans="1:11">
      <c r="A42" s="88"/>
      <c r="B42" s="226"/>
      <c r="C42" s="244"/>
      <c r="D42" s="244"/>
      <c r="E42" s="86"/>
      <c r="F42" s="183"/>
      <c r="G42" s="84"/>
      <c r="H42" s="85"/>
      <c r="I42" s="86"/>
      <c r="J42" s="86"/>
      <c r="K42" s="86" t="str">
        <f>IF(H42=0,"",(I42-H42)/H42*100)</f>
        <v/>
      </c>
    </row>
    <row r="43" ht="15" customHeight="1" spans="1:11">
      <c r="A43" s="91" t="s">
        <v>656</v>
      </c>
      <c r="B43" s="92"/>
      <c r="C43" s="171"/>
      <c r="D43" s="171"/>
      <c r="E43" s="86"/>
      <c r="F43" s="183"/>
      <c r="G43" s="84">
        <f>SUM(G7:G42)</f>
        <v>0</v>
      </c>
      <c r="H43" s="85">
        <f>SUM(H7:H42)</f>
        <v>-293056671.02</v>
      </c>
      <c r="I43" s="86">
        <f>SUM(I7:I42)</f>
        <v>0</v>
      </c>
      <c r="J43" s="86">
        <f>I43-H43</f>
        <v>293056671.02</v>
      </c>
      <c r="K43" s="86">
        <f>IF(H43=0,"",(I43-H43)/H43*100)</f>
        <v>-100</v>
      </c>
    </row>
    <row r="44" s="69" customFormat="1" customHeight="1" spans="1:9">
      <c r="A44" s="184" t="str">
        <f>封面!D17&amp;封面!E17</f>
        <v>被评估单位（或产权持有单位）填表人：</v>
      </c>
      <c r="I44" s="78" t="str">
        <f>评估人员!C3&amp;"："&amp;评估人员!$D$10</f>
        <v>评估人员：</v>
      </c>
    </row>
    <row r="45" s="69" customFormat="1" customHeight="1" spans="1:1">
      <c r="A45" s="184" t="str">
        <f>封面!D19&amp;封面!E19&amp;封面!F19&amp;封面!G19&amp;封面!H19&amp;封面!I19&amp;封面!J19</f>
        <v>填表日期：2020年5月20日</v>
      </c>
    </row>
  </sheetData>
  <mergeCells count="3">
    <mergeCell ref="A2:K2"/>
    <mergeCell ref="A3:K3"/>
    <mergeCell ref="A43:B43"/>
  </mergeCells>
  <hyperlinks>
    <hyperlink ref="B1" location="'3-1货币汇总表'!B8" display="返回"/>
    <hyperlink ref="A1" location="索引目录!E7" display="返回索引页"/>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&amp;R&amp;"宋体,常规"&amp;10
&amp;"仿宋_GB2312,常规"共&amp;N页第&amp;P页</oddHeader>
  </headerFooter>
  <legacy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9CC00"/>
  </sheetPr>
  <dimension ref="A1:L30"/>
  <sheetViews>
    <sheetView workbookViewId="0">
      <pane xSplit="8" ySplit="6" topLeftCell="I7" activePane="bottomRight" state="frozen"/>
      <selection/>
      <selection pane="topRight"/>
      <selection pane="bottomLeft"/>
      <selection pane="bottomRight" activeCell="F27" sqref="F27"/>
    </sheetView>
  </sheetViews>
  <sheetFormatPr defaultColWidth="8.64166666666667" defaultRowHeight="15.75" customHeight="1"/>
  <cols>
    <col min="1" max="1" width="5.35833333333333" style="70" customWidth="1"/>
    <col min="2" max="2" width="18.8583333333333" style="70" customWidth="1"/>
    <col min="3" max="3" width="14.8583333333333" style="70" customWidth="1"/>
    <col min="4" max="4" width="9" style="70"/>
    <col min="5" max="5" width="11.5666666666667" style="70" customWidth="1"/>
    <col min="6" max="6" width="13.8583333333333" style="70" customWidth="1"/>
    <col min="7" max="7" width="13.2083333333333" style="70" hidden="1" customWidth="1" outlineLevel="1"/>
    <col min="8" max="8" width="15.0666666666667" style="70" customWidth="1" collapsed="1"/>
    <col min="9" max="10" width="14.2083333333333" style="70" customWidth="1"/>
    <col min="11" max="11" width="9.56666666666667" style="70" customWidth="1"/>
    <col min="12" max="32" width="9" style="70"/>
    <col min="33" max="16384" width="8.64166666666667" style="70"/>
  </cols>
  <sheetData>
    <row r="1" ht="15.4" spans="1:12">
      <c r="A1" s="71" t="s">
        <v>19</v>
      </c>
      <c r="B1" s="158" t="s">
        <v>572</v>
      </c>
      <c r="C1" s="73"/>
      <c r="D1" s="73"/>
      <c r="E1" s="73"/>
      <c r="F1" s="73"/>
      <c r="G1" s="73"/>
      <c r="H1" s="73"/>
      <c r="I1" s="73"/>
      <c r="J1" s="73"/>
      <c r="K1" s="73"/>
      <c r="L1" s="73"/>
    </row>
    <row r="2" s="484" customFormat="1" ht="30" customHeight="1" spans="1:12">
      <c r="A2" s="74" t="s">
        <v>695</v>
      </c>
      <c r="B2" s="74"/>
      <c r="C2" s="74"/>
      <c r="D2" s="74"/>
      <c r="E2" s="74"/>
      <c r="F2" s="74"/>
      <c r="G2" s="74"/>
      <c r="H2" s="74"/>
      <c r="I2" s="74"/>
      <c r="J2" s="74"/>
      <c r="K2" s="74"/>
      <c r="L2" s="74"/>
    </row>
    <row r="3" ht="15" customHeight="1" spans="1:12">
      <c r="A3" s="75" t="str">
        <f>'1-汇总表'!A3:G3</f>
        <v>评估基准日：2020年7月30日</v>
      </c>
      <c r="B3" s="75"/>
      <c r="C3" s="75"/>
      <c r="D3" s="75"/>
      <c r="E3" s="75"/>
      <c r="F3" s="75"/>
      <c r="G3" s="75"/>
      <c r="H3" s="75"/>
      <c r="I3" s="168"/>
      <c r="J3" s="168"/>
      <c r="K3" s="168"/>
      <c r="L3" s="168"/>
    </row>
    <row r="4" ht="15" customHeight="1" spans="1:12">
      <c r="A4" s="76"/>
      <c r="B4" s="76"/>
      <c r="C4" s="76"/>
      <c r="D4" s="76"/>
      <c r="E4" s="76"/>
      <c r="F4" s="76"/>
      <c r="G4" s="76"/>
      <c r="H4" s="76"/>
      <c r="I4" s="178"/>
      <c r="J4" s="178"/>
      <c r="K4" s="168"/>
      <c r="L4" s="169" t="s">
        <v>696</v>
      </c>
    </row>
    <row r="5" ht="15" customHeight="1" spans="1:12">
      <c r="A5" s="78" t="str">
        <f>'1-汇总表'!A5</f>
        <v>被评估单位（或产权持有单位）：贡山县隆鑫矿业有限公司</v>
      </c>
      <c r="K5" s="69"/>
      <c r="L5" s="170" t="s">
        <v>22</v>
      </c>
    </row>
    <row r="6" s="259" customFormat="1" ht="30" customHeight="1" spans="1:12">
      <c r="A6" s="159" t="s">
        <v>379</v>
      </c>
      <c r="B6" s="159" t="s">
        <v>697</v>
      </c>
      <c r="C6" s="159" t="s">
        <v>698</v>
      </c>
      <c r="D6" s="159" t="s">
        <v>649</v>
      </c>
      <c r="E6" s="159" t="s">
        <v>650</v>
      </c>
      <c r="F6" s="159" t="s">
        <v>651</v>
      </c>
      <c r="G6" s="81" t="s">
        <v>541</v>
      </c>
      <c r="H6" s="159" t="s">
        <v>542</v>
      </c>
      <c r="I6" s="159" t="s">
        <v>543</v>
      </c>
      <c r="J6" s="159" t="s">
        <v>544</v>
      </c>
      <c r="K6" s="159" t="s">
        <v>576</v>
      </c>
      <c r="L6" s="159" t="s">
        <v>467</v>
      </c>
    </row>
    <row r="7" ht="15" customHeight="1" spans="1:12">
      <c r="A7" s="88">
        <v>1</v>
      </c>
      <c r="B7" s="162" t="s">
        <v>699</v>
      </c>
      <c r="C7" s="226"/>
      <c r="D7" s="88"/>
      <c r="E7" s="86"/>
      <c r="F7" s="183"/>
      <c r="G7" s="84"/>
      <c r="H7" s="641">
        <v>23900389.75</v>
      </c>
      <c r="I7" s="86"/>
      <c r="J7" s="86"/>
      <c r="K7" s="86">
        <f>IF(H7=0,"",(I7-H7)/H7*100)</f>
        <v>-100</v>
      </c>
      <c r="L7" s="171"/>
    </row>
    <row r="8" ht="15" customHeight="1" spans="1:12">
      <c r="A8" s="88">
        <v>2</v>
      </c>
      <c r="B8" s="162" t="s">
        <v>700</v>
      </c>
      <c r="C8" s="226"/>
      <c r="D8" s="88"/>
      <c r="E8" s="86"/>
      <c r="F8" s="183"/>
      <c r="G8" s="84"/>
      <c r="H8" s="641">
        <v>-19254370.24</v>
      </c>
      <c r="I8" s="86"/>
      <c r="J8" s="86"/>
      <c r="K8" s="86">
        <f t="shared" ref="K8:K28" si="0">IF(H8=0,"",(I8-H8)/H8*100)</f>
        <v>-100</v>
      </c>
      <c r="L8" s="171"/>
    </row>
    <row r="9" ht="15" customHeight="1" spans="1:12">
      <c r="A9" s="88">
        <v>3</v>
      </c>
      <c r="B9" s="162" t="s">
        <v>701</v>
      </c>
      <c r="C9" s="226"/>
      <c r="D9" s="88"/>
      <c r="E9" s="86"/>
      <c r="F9" s="183"/>
      <c r="G9" s="84"/>
      <c r="H9" s="641">
        <v>369363602.83</v>
      </c>
      <c r="I9" s="86"/>
      <c r="J9" s="86"/>
      <c r="K9" s="86">
        <f t="shared" si="0"/>
        <v>-100</v>
      </c>
      <c r="L9" s="171"/>
    </row>
    <row r="10" ht="15" customHeight="1" spans="1:12">
      <c r="A10" s="88"/>
      <c r="B10" s="226"/>
      <c r="C10" s="226"/>
      <c r="D10" s="88"/>
      <c r="E10" s="86"/>
      <c r="F10" s="183"/>
      <c r="G10" s="84"/>
      <c r="H10" s="85"/>
      <c r="I10" s="86"/>
      <c r="J10" s="86"/>
      <c r="K10" s="86" t="str">
        <f t="shared" si="0"/>
        <v/>
      </c>
      <c r="L10" s="171"/>
    </row>
    <row r="11" ht="15" customHeight="1" spans="1:12">
      <c r="A11" s="88"/>
      <c r="B11" s="226"/>
      <c r="C11" s="226"/>
      <c r="D11" s="88"/>
      <c r="E11" s="86"/>
      <c r="F11" s="183"/>
      <c r="G11" s="84"/>
      <c r="H11" s="85"/>
      <c r="I11" s="86"/>
      <c r="J11" s="86"/>
      <c r="K11" s="86" t="str">
        <f t="shared" si="0"/>
        <v/>
      </c>
      <c r="L11" s="171"/>
    </row>
    <row r="12" ht="15" customHeight="1" spans="1:12">
      <c r="A12" s="88"/>
      <c r="B12" s="226"/>
      <c r="C12" s="226"/>
      <c r="D12" s="88"/>
      <c r="E12" s="86"/>
      <c r="F12" s="183"/>
      <c r="G12" s="84"/>
      <c r="H12" s="85"/>
      <c r="I12" s="86"/>
      <c r="J12" s="86"/>
      <c r="K12" s="86" t="str">
        <f t="shared" si="0"/>
        <v/>
      </c>
      <c r="L12" s="171"/>
    </row>
    <row r="13" ht="15" customHeight="1" spans="1:12">
      <c r="A13" s="88"/>
      <c r="B13" s="226"/>
      <c r="C13" s="226"/>
      <c r="D13" s="88"/>
      <c r="E13" s="86"/>
      <c r="F13" s="183"/>
      <c r="G13" s="84"/>
      <c r="H13" s="85"/>
      <c r="I13" s="86"/>
      <c r="J13" s="86"/>
      <c r="K13" s="86" t="str">
        <f t="shared" si="0"/>
        <v/>
      </c>
      <c r="L13" s="171"/>
    </row>
    <row r="14" ht="15" customHeight="1" spans="1:12">
      <c r="A14" s="88"/>
      <c r="B14" s="226"/>
      <c r="C14" s="226"/>
      <c r="D14" s="88"/>
      <c r="E14" s="86"/>
      <c r="F14" s="183"/>
      <c r="G14" s="84"/>
      <c r="H14" s="85"/>
      <c r="I14" s="86"/>
      <c r="J14" s="86"/>
      <c r="K14" s="86" t="str">
        <f t="shared" si="0"/>
        <v/>
      </c>
      <c r="L14" s="171"/>
    </row>
    <row r="15" ht="15" customHeight="1" spans="1:12">
      <c r="A15" s="88"/>
      <c r="B15" s="226"/>
      <c r="C15" s="226"/>
      <c r="D15" s="88"/>
      <c r="E15" s="86"/>
      <c r="F15" s="183"/>
      <c r="G15" s="84"/>
      <c r="H15" s="85"/>
      <c r="I15" s="86"/>
      <c r="J15" s="86"/>
      <c r="K15" s="86" t="str">
        <f t="shared" si="0"/>
        <v/>
      </c>
      <c r="L15" s="171"/>
    </row>
    <row r="16" ht="15" customHeight="1" spans="1:12">
      <c r="A16" s="88"/>
      <c r="B16" s="226"/>
      <c r="C16" s="226"/>
      <c r="D16" s="88"/>
      <c r="E16" s="86"/>
      <c r="F16" s="183"/>
      <c r="G16" s="84"/>
      <c r="H16" s="85"/>
      <c r="I16" s="86"/>
      <c r="J16" s="86"/>
      <c r="K16" s="86" t="str">
        <f t="shared" si="0"/>
        <v/>
      </c>
      <c r="L16" s="171"/>
    </row>
    <row r="17" ht="15" customHeight="1" spans="1:12">
      <c r="A17" s="88"/>
      <c r="B17" s="226"/>
      <c r="C17" s="226"/>
      <c r="D17" s="88"/>
      <c r="E17" s="86"/>
      <c r="F17" s="183"/>
      <c r="G17" s="84"/>
      <c r="H17" s="85"/>
      <c r="I17" s="86"/>
      <c r="J17" s="86"/>
      <c r="K17" s="86" t="str">
        <f t="shared" si="0"/>
        <v/>
      </c>
      <c r="L17" s="171"/>
    </row>
    <row r="18" ht="15" customHeight="1" spans="1:12">
      <c r="A18" s="88"/>
      <c r="B18" s="226"/>
      <c r="C18" s="226"/>
      <c r="D18" s="88"/>
      <c r="E18" s="86"/>
      <c r="F18" s="183"/>
      <c r="G18" s="84"/>
      <c r="H18" s="85"/>
      <c r="I18" s="86"/>
      <c r="J18" s="86"/>
      <c r="K18" s="86" t="str">
        <f t="shared" si="0"/>
        <v/>
      </c>
      <c r="L18" s="171"/>
    </row>
    <row r="19" ht="15" customHeight="1" spans="1:12">
      <c r="A19" s="88"/>
      <c r="B19" s="226"/>
      <c r="C19" s="226"/>
      <c r="D19" s="88"/>
      <c r="E19" s="86"/>
      <c r="F19" s="183"/>
      <c r="G19" s="84"/>
      <c r="H19" s="85"/>
      <c r="I19" s="86"/>
      <c r="J19" s="86"/>
      <c r="K19" s="86" t="str">
        <f t="shared" si="0"/>
        <v/>
      </c>
      <c r="L19" s="171"/>
    </row>
    <row r="20" ht="15" customHeight="1" spans="1:12">
      <c r="A20" s="88"/>
      <c r="B20" s="226"/>
      <c r="C20" s="226"/>
      <c r="D20" s="88"/>
      <c r="E20" s="86"/>
      <c r="F20" s="183"/>
      <c r="G20" s="84"/>
      <c r="H20" s="85"/>
      <c r="I20" s="86"/>
      <c r="J20" s="86"/>
      <c r="K20" s="86" t="str">
        <f t="shared" si="0"/>
        <v/>
      </c>
      <c r="L20" s="171"/>
    </row>
    <row r="21" ht="15" customHeight="1" spans="1:12">
      <c r="A21" s="88"/>
      <c r="B21" s="226"/>
      <c r="C21" s="226"/>
      <c r="D21" s="88"/>
      <c r="E21" s="86"/>
      <c r="F21" s="183"/>
      <c r="G21" s="84"/>
      <c r="H21" s="85"/>
      <c r="I21" s="86"/>
      <c r="J21" s="86"/>
      <c r="K21" s="86" t="str">
        <f t="shared" si="0"/>
        <v/>
      </c>
      <c r="L21" s="171"/>
    </row>
    <row r="22" ht="15" customHeight="1" spans="1:12">
      <c r="A22" s="88"/>
      <c r="B22" s="226"/>
      <c r="C22" s="226"/>
      <c r="D22" s="88"/>
      <c r="E22" s="86"/>
      <c r="F22" s="183"/>
      <c r="G22" s="84"/>
      <c r="H22" s="85"/>
      <c r="I22" s="86"/>
      <c r="J22" s="86"/>
      <c r="K22" s="86" t="str">
        <f t="shared" si="0"/>
        <v/>
      </c>
      <c r="L22" s="171"/>
    </row>
    <row r="23" ht="15" customHeight="1" spans="1:12">
      <c r="A23" s="88"/>
      <c r="B23" s="226"/>
      <c r="C23" s="226"/>
      <c r="D23" s="88"/>
      <c r="E23" s="86"/>
      <c r="F23" s="183"/>
      <c r="G23" s="84"/>
      <c r="H23" s="85"/>
      <c r="I23" s="86"/>
      <c r="J23" s="86"/>
      <c r="K23" s="86" t="str">
        <f t="shared" si="0"/>
        <v/>
      </c>
      <c r="L23" s="171"/>
    </row>
    <row r="24" ht="15" customHeight="1" spans="1:12">
      <c r="A24" s="88"/>
      <c r="B24" s="226"/>
      <c r="C24" s="226"/>
      <c r="D24" s="88"/>
      <c r="E24" s="86"/>
      <c r="F24" s="183"/>
      <c r="G24" s="84"/>
      <c r="H24" s="85"/>
      <c r="I24" s="86"/>
      <c r="J24" s="86"/>
      <c r="K24" s="86" t="str">
        <f t="shared" si="0"/>
        <v/>
      </c>
      <c r="L24" s="171"/>
    </row>
    <row r="25" ht="15" customHeight="1" spans="1:12">
      <c r="A25" s="88"/>
      <c r="B25" s="226"/>
      <c r="C25" s="226"/>
      <c r="D25" s="88"/>
      <c r="E25" s="86"/>
      <c r="F25" s="183"/>
      <c r="G25" s="84"/>
      <c r="H25" s="85"/>
      <c r="I25" s="86"/>
      <c r="J25" s="86"/>
      <c r="K25" s="86" t="str">
        <f t="shared" si="0"/>
        <v/>
      </c>
      <c r="L25" s="171"/>
    </row>
    <row r="26" ht="15" customHeight="1" spans="1:12">
      <c r="A26" s="88"/>
      <c r="B26" s="226"/>
      <c r="C26" s="226"/>
      <c r="D26" s="88"/>
      <c r="E26" s="86"/>
      <c r="F26" s="183"/>
      <c r="G26" s="84"/>
      <c r="H26" s="85"/>
      <c r="I26" s="86"/>
      <c r="J26" s="86"/>
      <c r="K26" s="86" t="str">
        <f t="shared" si="0"/>
        <v/>
      </c>
      <c r="L26" s="171"/>
    </row>
    <row r="27" ht="15" customHeight="1" spans="1:12">
      <c r="A27" s="88"/>
      <c r="B27" s="226"/>
      <c r="C27" s="226"/>
      <c r="D27" s="88"/>
      <c r="E27" s="86"/>
      <c r="F27" s="183"/>
      <c r="G27" s="84"/>
      <c r="H27" s="85"/>
      <c r="I27" s="86"/>
      <c r="J27" s="86"/>
      <c r="K27" s="86" t="str">
        <f t="shared" si="0"/>
        <v/>
      </c>
      <c r="L27" s="171"/>
    </row>
    <row r="28" ht="15" customHeight="1" spans="1:12">
      <c r="A28" s="91" t="s">
        <v>656</v>
      </c>
      <c r="B28" s="92"/>
      <c r="C28" s="171"/>
      <c r="D28" s="171"/>
      <c r="E28" s="86"/>
      <c r="F28" s="171"/>
      <c r="G28" s="84">
        <f>SUM(G7:G27)</f>
        <v>0</v>
      </c>
      <c r="H28" s="85">
        <f>SUM(H7:H27)</f>
        <v>374009622.34</v>
      </c>
      <c r="I28" s="86">
        <f>SUM(I7:I27)</f>
        <v>0</v>
      </c>
      <c r="J28" s="86">
        <f>I28-H28</f>
        <v>-374009622.34</v>
      </c>
      <c r="K28" s="86">
        <f t="shared" si="0"/>
        <v>-100</v>
      </c>
      <c r="L28" s="171"/>
    </row>
    <row r="29" s="69" customFormat="1" customHeight="1" spans="1:10">
      <c r="A29" s="184" t="str">
        <f>封面!D17&amp;封面!E17</f>
        <v>被评估单位（或产权持有单位）填表人：</v>
      </c>
      <c r="J29" s="78" t="str">
        <f>评估人员!C3&amp;"："&amp;评估人员!$D$10</f>
        <v>评估人员：</v>
      </c>
    </row>
    <row r="30" s="69" customFormat="1" customHeight="1" spans="1:1">
      <c r="A30" s="184" t="str">
        <f>封面!D19&amp;封面!E19&amp;封面!F19&amp;封面!G19&amp;封面!H19&amp;封面!I19&amp;封面!J19</f>
        <v>填表日期：2020年5月20日</v>
      </c>
    </row>
  </sheetData>
  <mergeCells count="3">
    <mergeCell ref="A2:L2"/>
    <mergeCell ref="A3:L3"/>
    <mergeCell ref="A28:B28"/>
  </mergeCells>
  <hyperlinks>
    <hyperlink ref="B1" location="'3-1货币汇总表'!B9" display="返回"/>
    <hyperlink ref="A1" location="索引目录!E8" display="返回索引页"/>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&amp;R&amp;"仿宋_GB2312,常规"&amp;10
共&amp;N页第&amp;P页</oddHead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0"/>
  <sheetViews>
    <sheetView workbookViewId="0">
      <pane xSplit="4" ySplit="6" topLeftCell="E7" activePane="bottomRight" state="frozen"/>
      <selection/>
      <selection pane="topRight"/>
      <selection pane="bottomLeft"/>
      <selection pane="bottomRight" activeCell="F29" sqref="F29"/>
    </sheetView>
  </sheetViews>
  <sheetFormatPr defaultColWidth="8.64166666666667" defaultRowHeight="15.75" customHeight="1" outlineLevelCol="6"/>
  <cols>
    <col min="1" max="1" width="9.5" style="13" customWidth="1"/>
    <col min="2" max="2" width="31.3583333333333" style="13" customWidth="1"/>
    <col min="3" max="3" width="3.85833333333333" style="13" hidden="1" customWidth="1" outlineLevel="1"/>
    <col min="4" max="4" width="22.0666666666667" style="13" customWidth="1" collapsed="1"/>
    <col min="5" max="5" width="21.7083333333333" style="13" customWidth="1"/>
    <col min="6" max="6" width="19.7083333333333" style="13" customWidth="1"/>
    <col min="7" max="7" width="14.0666666666667" style="13" customWidth="1"/>
    <col min="8" max="32" width="9" style="13"/>
    <col min="33" max="16384" width="8.64166666666667" style="13"/>
  </cols>
  <sheetData>
    <row r="1" ht="15.4" spans="1:7">
      <c r="A1" s="180" t="s">
        <v>19</v>
      </c>
      <c r="B1" s="15" t="s">
        <v>572</v>
      </c>
      <c r="C1" s="16"/>
      <c r="D1" s="16"/>
      <c r="E1" s="16"/>
      <c r="F1" s="16"/>
      <c r="G1" s="16"/>
    </row>
    <row r="2" s="11" customFormat="1" ht="30" customHeight="1" spans="1:7">
      <c r="A2" s="17" t="s">
        <v>702</v>
      </c>
      <c r="B2" s="17"/>
      <c r="C2" s="17"/>
      <c r="D2" s="17"/>
      <c r="E2" s="17"/>
      <c r="F2" s="17"/>
      <c r="G2" s="17"/>
    </row>
    <row r="3" ht="15" customHeight="1" spans="1:7">
      <c r="A3" s="18" t="str">
        <f>'1-汇总表'!A3:G3</f>
        <v>评估基准日：2020年7月30日</v>
      </c>
      <c r="B3" s="18"/>
      <c r="C3" s="18"/>
      <c r="D3" s="18"/>
      <c r="E3" s="18"/>
      <c r="F3" s="18"/>
      <c r="G3" s="18"/>
    </row>
    <row r="4" ht="15" customHeight="1" spans="1:7">
      <c r="A4" s="20"/>
      <c r="B4" s="20"/>
      <c r="C4" s="20"/>
      <c r="D4" s="20"/>
      <c r="E4" s="20"/>
      <c r="F4" s="18"/>
      <c r="G4" s="43" t="s">
        <v>703</v>
      </c>
    </row>
    <row r="5" ht="15" customHeight="1" spans="1:7">
      <c r="A5" s="22" t="str">
        <f>'1-汇总表'!A5</f>
        <v>被评估单位（或产权持有单位）：贡山县隆鑫矿业有限公司</v>
      </c>
      <c r="F5" s="38"/>
      <c r="G5" s="148" t="s">
        <v>22</v>
      </c>
    </row>
    <row r="6" s="41" customFormat="1" ht="30" customHeight="1" spans="1:7">
      <c r="A6" s="149" t="s">
        <v>621</v>
      </c>
      <c r="B6" s="149" t="s">
        <v>575</v>
      </c>
      <c r="C6" s="150" t="s">
        <v>541</v>
      </c>
      <c r="D6" s="149" t="s">
        <v>542</v>
      </c>
      <c r="E6" s="149" t="s">
        <v>543</v>
      </c>
      <c r="F6" s="159" t="s">
        <v>544</v>
      </c>
      <c r="G6" s="149" t="s">
        <v>576</v>
      </c>
    </row>
    <row r="7" ht="15" customHeight="1" spans="1:7">
      <c r="A7" s="151" t="s">
        <v>704</v>
      </c>
      <c r="B7" s="640" t="s">
        <v>705</v>
      </c>
      <c r="C7" s="31">
        <f>'3-2-1交易性-股票'!G28</f>
        <v>0</v>
      </c>
      <c r="D7" s="34">
        <f>'3-2-1交易性-股票'!H28</f>
        <v>0</v>
      </c>
      <c r="E7" s="32">
        <f>'3-2-1交易性-股票'!J28</f>
        <v>0</v>
      </c>
      <c r="F7" s="32">
        <f>E7-D7</f>
        <v>0</v>
      </c>
      <c r="G7" s="153" t="str">
        <f>IF(D7=0,"",F7/D7*100)</f>
        <v/>
      </c>
    </row>
    <row r="8" ht="15" customHeight="1" spans="1:7">
      <c r="A8" s="151" t="s">
        <v>706</v>
      </c>
      <c r="B8" s="640" t="s">
        <v>707</v>
      </c>
      <c r="C8" s="31">
        <f>'3-2-2交易性-债券'!G28</f>
        <v>0</v>
      </c>
      <c r="D8" s="34">
        <f>'3-2-2交易性-债券'!H28</f>
        <v>0</v>
      </c>
      <c r="E8" s="32">
        <f>'3-2-2交易性-债券'!I28</f>
        <v>0</v>
      </c>
      <c r="F8" s="32">
        <f>E8-D8</f>
        <v>0</v>
      </c>
      <c r="G8" s="153" t="str">
        <f>IF(D8=0,"",F8/D8*100)</f>
        <v/>
      </c>
    </row>
    <row r="9" ht="15" customHeight="1" spans="1:7">
      <c r="A9" s="151" t="s">
        <v>708</v>
      </c>
      <c r="B9" s="640" t="s">
        <v>709</v>
      </c>
      <c r="C9" s="31">
        <f>'3-2-3交易性-基金'!G28</f>
        <v>0</v>
      </c>
      <c r="D9" s="34">
        <f>'3-2-3交易性-基金'!H28</f>
        <v>535700</v>
      </c>
      <c r="E9" s="32">
        <f>'3-2-3交易性-基金'!J28</f>
        <v>0</v>
      </c>
      <c r="F9" s="32">
        <f>E9-D9</f>
        <v>-535700</v>
      </c>
      <c r="G9" s="153">
        <f>IF(D9=0,"",F9/D9*100)</f>
        <v>-100</v>
      </c>
    </row>
    <row r="10" ht="15" customHeight="1" spans="1:7">
      <c r="A10" s="27"/>
      <c r="B10" s="66"/>
      <c r="C10" s="31"/>
      <c r="D10" s="34"/>
      <c r="E10" s="32"/>
      <c r="F10" s="32"/>
      <c r="G10" s="32"/>
    </row>
    <row r="11" ht="15" customHeight="1" spans="1:7">
      <c r="A11" s="27"/>
      <c r="B11" s="33"/>
      <c r="C11" s="31"/>
      <c r="D11" s="34"/>
      <c r="E11" s="32"/>
      <c r="F11" s="32"/>
      <c r="G11" s="32"/>
    </row>
    <row r="12" ht="15" customHeight="1" spans="1:7">
      <c r="A12" s="27"/>
      <c r="B12" s="33"/>
      <c r="C12" s="31"/>
      <c r="D12" s="34"/>
      <c r="E12" s="32"/>
      <c r="F12" s="32"/>
      <c r="G12" s="32"/>
    </row>
    <row r="13" ht="15" customHeight="1" spans="1:7">
      <c r="A13" s="27"/>
      <c r="B13" s="33"/>
      <c r="C13" s="31"/>
      <c r="D13" s="34"/>
      <c r="E13" s="32"/>
      <c r="F13" s="32"/>
      <c r="G13" s="32"/>
    </row>
    <row r="14" ht="15" customHeight="1" spans="1:7">
      <c r="A14" s="27"/>
      <c r="B14" s="33"/>
      <c r="C14" s="31"/>
      <c r="D14" s="34"/>
      <c r="E14" s="32"/>
      <c r="F14" s="32"/>
      <c r="G14" s="32"/>
    </row>
    <row r="15" ht="15" customHeight="1" spans="1:7">
      <c r="A15" s="27"/>
      <c r="B15" s="33"/>
      <c r="C15" s="31"/>
      <c r="D15" s="34"/>
      <c r="E15" s="32"/>
      <c r="F15" s="32"/>
      <c r="G15" s="32"/>
    </row>
    <row r="16" ht="15" customHeight="1" spans="1:7">
      <c r="A16" s="27"/>
      <c r="B16" s="33"/>
      <c r="C16" s="31"/>
      <c r="D16" s="34"/>
      <c r="E16" s="32"/>
      <c r="F16" s="32"/>
      <c r="G16" s="32"/>
    </row>
    <row r="17" ht="15" customHeight="1" spans="1:7">
      <c r="A17" s="27"/>
      <c r="B17" s="33"/>
      <c r="C17" s="31"/>
      <c r="D17" s="34"/>
      <c r="E17" s="32"/>
      <c r="F17" s="32"/>
      <c r="G17" s="32"/>
    </row>
    <row r="18" ht="15" customHeight="1" spans="1:7">
      <c r="A18" s="27"/>
      <c r="B18" s="33"/>
      <c r="C18" s="31"/>
      <c r="D18" s="34"/>
      <c r="E18" s="32"/>
      <c r="F18" s="32"/>
      <c r="G18" s="32"/>
    </row>
    <row r="19" ht="15" customHeight="1" spans="1:7">
      <c r="A19" s="27"/>
      <c r="B19" s="33"/>
      <c r="C19" s="31"/>
      <c r="D19" s="34"/>
      <c r="E19" s="32"/>
      <c r="F19" s="32"/>
      <c r="G19" s="32"/>
    </row>
    <row r="20" ht="15" customHeight="1" spans="1:7">
      <c r="A20" s="27"/>
      <c r="B20" s="33"/>
      <c r="C20" s="31"/>
      <c r="D20" s="34"/>
      <c r="E20" s="32"/>
      <c r="F20" s="32"/>
      <c r="G20" s="32"/>
    </row>
    <row r="21" ht="15" customHeight="1" spans="1:7">
      <c r="A21" s="27"/>
      <c r="B21" s="33"/>
      <c r="C21" s="31"/>
      <c r="D21" s="34"/>
      <c r="E21" s="32"/>
      <c r="F21" s="32"/>
      <c r="G21" s="32"/>
    </row>
    <row r="22" ht="15" customHeight="1" spans="1:7">
      <c r="A22" s="27"/>
      <c r="B22" s="33"/>
      <c r="C22" s="31"/>
      <c r="D22" s="34"/>
      <c r="E22" s="32"/>
      <c r="F22" s="32"/>
      <c r="G22" s="32"/>
    </row>
    <row r="23" ht="15" customHeight="1" spans="1:7">
      <c r="A23" s="27"/>
      <c r="B23" s="33"/>
      <c r="C23" s="31"/>
      <c r="D23" s="34"/>
      <c r="E23" s="32"/>
      <c r="F23" s="32"/>
      <c r="G23" s="32"/>
    </row>
    <row r="24" ht="15" customHeight="1" spans="1:7">
      <c r="A24" s="27"/>
      <c r="B24" s="33"/>
      <c r="C24" s="31"/>
      <c r="D24" s="34"/>
      <c r="E24" s="32"/>
      <c r="F24" s="32"/>
      <c r="G24" s="32"/>
    </row>
    <row r="25" ht="15" customHeight="1" spans="1:7">
      <c r="A25" s="27"/>
      <c r="B25" s="33"/>
      <c r="C25" s="31"/>
      <c r="D25" s="34"/>
      <c r="E25" s="32"/>
      <c r="F25" s="32"/>
      <c r="G25" s="32"/>
    </row>
    <row r="26" ht="15" customHeight="1" spans="1:7">
      <c r="A26" s="27"/>
      <c r="B26" s="33"/>
      <c r="C26" s="31"/>
      <c r="D26" s="34"/>
      <c r="E26" s="32"/>
      <c r="F26" s="32"/>
      <c r="G26" s="32"/>
    </row>
    <row r="27" ht="15" customHeight="1" spans="1:7">
      <c r="A27" s="27"/>
      <c r="B27" s="33"/>
      <c r="C27" s="31"/>
      <c r="D27" s="34"/>
      <c r="E27" s="32"/>
      <c r="F27" s="32"/>
      <c r="G27" s="32"/>
    </row>
    <row r="28" ht="15" customHeight="1" spans="1:7">
      <c r="A28" s="156" t="s">
        <v>710</v>
      </c>
      <c r="B28" s="157"/>
      <c r="C28" s="31">
        <f>SUM(C7:C27)</f>
        <v>0</v>
      </c>
      <c r="D28" s="34">
        <f>SUM(D7:D27)</f>
        <v>535700</v>
      </c>
      <c r="E28" s="32">
        <f>SUM(E7:E27)</f>
        <v>0</v>
      </c>
      <c r="F28" s="32">
        <f>SUM(F7:F27)</f>
        <v>-535700</v>
      </c>
      <c r="G28" s="32">
        <f>IF(D28=0,"",F28/D28*100)</f>
        <v>-100</v>
      </c>
    </row>
    <row r="29" s="38" customFormat="1" customHeight="1" spans="1:6">
      <c r="A29" s="37" t="str">
        <f>封面!D17&amp;封面!E17</f>
        <v>被评估单位（或产权持有单位）填表人：</v>
      </c>
      <c r="F29" s="22" t="str">
        <f>评估人员!$C$3&amp;"："&amp;评估人员!$D$10</f>
        <v>评估人员：</v>
      </c>
    </row>
    <row r="30" s="38" customFormat="1" customHeight="1" spans="1:1">
      <c r="A30" s="37" t="str">
        <f>封面!D19&amp;封面!E19&amp;封面!F19&amp;封面!G19&amp;封面!H19&amp;封面!I19&amp;封面!J19</f>
        <v>填表日期：2020年5月20日</v>
      </c>
    </row>
  </sheetData>
  <sheetProtection password="C573" sheet="1"/>
  <mergeCells count="3">
    <mergeCell ref="A2:G2"/>
    <mergeCell ref="A3:G3"/>
    <mergeCell ref="A28:B28"/>
  </mergeCells>
  <hyperlinks>
    <hyperlink ref="A1" location="索引目录!D9" display="返回索引页"/>
    <hyperlink ref="B7" location="'3-2-1交易性-股票'!B1" display="交易性金融资产-股票投资"/>
    <hyperlink ref="B8" location="'3-2-2交易性-债券'!B1" display="交易性金融资产-债券投资"/>
    <hyperlink ref="B1" location="'3-流动汇总'!B7" display="返回"/>
    <hyperlink ref="B9" location="'3-3-3交易性-基金'!B1" display="交易性金融资产-基金投资"/>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&amp;R&amp;"宋体,常规"&amp;10
&amp;"仿宋_GB2312,常规"共&amp;N页第&amp;P页</oddHeader>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workbookViewId="0">
      <pane xSplit="9" ySplit="6" topLeftCell="J13" activePane="bottomRight" state="frozen"/>
      <selection/>
      <selection pane="topRight"/>
      <selection pane="bottomLeft"/>
      <selection pane="bottomRight" activeCell="H32" sqref="H32"/>
    </sheetView>
  </sheetViews>
  <sheetFormatPr defaultColWidth="8.64166666666667" defaultRowHeight="15.75" customHeight="1"/>
  <cols>
    <col min="1" max="1" width="5.85833333333333" style="13" customWidth="1"/>
    <col min="2" max="2" width="19.0666666666667" style="13" customWidth="1"/>
    <col min="3" max="3" width="13.0666666666667" style="13" customWidth="1"/>
    <col min="4" max="4" width="11.5" style="13" customWidth="1"/>
    <col min="5" max="5" width="8.56666666666667" style="13" customWidth="1"/>
    <col min="6" max="6" width="10.0666666666667" style="13" customWidth="1"/>
    <col min="7" max="7" width="13.2083333333333" style="13" hidden="1" customWidth="1" outlineLevel="1"/>
    <col min="8" max="8" width="13.0666666666667" style="13" collapsed="1"/>
    <col min="9" max="9" width="11.0666666666667" style="13" customWidth="1"/>
    <col min="10" max="11" width="14.8583333333333" style="13" customWidth="1"/>
    <col min="12" max="12" width="12.8583333333333" style="13" customWidth="1"/>
    <col min="13" max="32" width="9" style="13"/>
    <col min="33" max="16384" width="8.64166666666667" style="13"/>
  </cols>
  <sheetData>
    <row r="1" ht="15.4" spans="1:12">
      <c r="A1" s="180" t="s">
        <v>19</v>
      </c>
      <c r="B1" s="15" t="s">
        <v>572</v>
      </c>
      <c r="C1" s="16"/>
      <c r="D1" s="16"/>
      <c r="E1" s="16"/>
      <c r="F1" s="16"/>
      <c r="G1" s="16"/>
      <c r="H1" s="16"/>
      <c r="I1" s="16"/>
      <c r="J1" s="16"/>
      <c r="K1" s="16"/>
      <c r="L1" s="16"/>
    </row>
    <row r="2" s="11" customFormat="1" ht="30" customHeight="1" spans="1:12">
      <c r="A2" s="17" t="s">
        <v>711</v>
      </c>
      <c r="B2" s="17"/>
      <c r="C2" s="17"/>
      <c r="D2" s="17"/>
      <c r="E2" s="17"/>
      <c r="F2" s="17"/>
      <c r="G2" s="17"/>
      <c r="H2" s="17"/>
      <c r="I2" s="17"/>
      <c r="J2" s="17"/>
      <c r="K2" s="17"/>
      <c r="L2" s="17"/>
    </row>
    <row r="3" ht="15" customHeight="1" spans="1:12">
      <c r="A3" s="18" t="str">
        <f>'1-汇总表'!A3:G3</f>
        <v>评估基准日：2020年7月30日</v>
      </c>
      <c r="B3" s="18"/>
      <c r="C3" s="18"/>
      <c r="D3" s="18"/>
      <c r="E3" s="18"/>
      <c r="F3" s="18"/>
      <c r="G3" s="18"/>
      <c r="H3" s="18"/>
      <c r="I3" s="19"/>
      <c r="J3" s="19"/>
      <c r="K3" s="19"/>
      <c r="L3" s="19"/>
    </row>
    <row r="4" ht="15" customHeight="1" spans="1:12">
      <c r="A4" s="20"/>
      <c r="B4" s="20"/>
      <c r="C4" s="20"/>
      <c r="D4" s="20"/>
      <c r="E4" s="20"/>
      <c r="F4" s="20"/>
      <c r="G4" s="20"/>
      <c r="H4" s="20"/>
      <c r="I4" s="56"/>
      <c r="J4" s="56"/>
      <c r="K4" s="19"/>
      <c r="L4" s="21" t="s">
        <v>712</v>
      </c>
    </row>
    <row r="5" ht="15" customHeight="1" spans="1:12">
      <c r="A5" s="22" t="str">
        <f>'1-汇总表'!A5</f>
        <v>被评估单位（或产权持有单位）：贡山县隆鑫矿业有限公司</v>
      </c>
      <c r="K5" s="38"/>
      <c r="L5" s="23" t="s">
        <v>22</v>
      </c>
    </row>
    <row r="6" s="12" customFormat="1" ht="30" customHeight="1" spans="1:12">
      <c r="A6" s="24" t="s">
        <v>379</v>
      </c>
      <c r="B6" s="24" t="s">
        <v>713</v>
      </c>
      <c r="C6" s="24" t="s">
        <v>714</v>
      </c>
      <c r="D6" s="24" t="s">
        <v>715</v>
      </c>
      <c r="E6" s="24" t="s">
        <v>716</v>
      </c>
      <c r="F6" s="24" t="s">
        <v>717</v>
      </c>
      <c r="G6" s="25" t="s">
        <v>541</v>
      </c>
      <c r="H6" s="52" t="s">
        <v>542</v>
      </c>
      <c r="I6" s="64" t="s">
        <v>718</v>
      </c>
      <c r="J6" s="24" t="s">
        <v>543</v>
      </c>
      <c r="K6" s="159" t="s">
        <v>544</v>
      </c>
      <c r="L6" s="24" t="s">
        <v>576</v>
      </c>
    </row>
    <row r="7" ht="15" customHeight="1" spans="1:12">
      <c r="A7" s="27"/>
      <c r="B7" s="63"/>
      <c r="C7" s="27"/>
      <c r="D7" s="29"/>
      <c r="E7" s="433"/>
      <c r="F7" s="27"/>
      <c r="G7" s="31"/>
      <c r="H7" s="34"/>
      <c r="I7" s="32"/>
      <c r="J7" s="32"/>
      <c r="K7" s="32"/>
      <c r="L7" s="32" t="str">
        <f>IF(H7=0,"",(J7-H7)/H7*100)</f>
        <v/>
      </c>
    </row>
    <row r="8" ht="15" customHeight="1" spans="1:12">
      <c r="A8" s="27"/>
      <c r="B8" s="63"/>
      <c r="C8" s="27"/>
      <c r="D8" s="29"/>
      <c r="E8" s="433"/>
      <c r="F8" s="27"/>
      <c r="G8" s="31"/>
      <c r="H8" s="34"/>
      <c r="I8" s="32"/>
      <c r="J8" s="32"/>
      <c r="K8" s="32"/>
      <c r="L8" s="32" t="str">
        <f t="shared" ref="L8:L28" si="0">IF(H8=0,"",(J8-H8)/H8*100)</f>
        <v/>
      </c>
    </row>
    <row r="9" ht="15" customHeight="1" spans="1:12">
      <c r="A9" s="27"/>
      <c r="B9" s="63"/>
      <c r="C9" s="27"/>
      <c r="D9" s="29"/>
      <c r="E9" s="433"/>
      <c r="F9" s="27"/>
      <c r="G9" s="31"/>
      <c r="H9" s="34"/>
      <c r="I9" s="32"/>
      <c r="J9" s="32"/>
      <c r="K9" s="32"/>
      <c r="L9" s="32" t="str">
        <f t="shared" si="0"/>
        <v/>
      </c>
    </row>
    <row r="10" ht="15" customHeight="1" spans="1:12">
      <c r="A10" s="27"/>
      <c r="B10" s="63"/>
      <c r="C10" s="27"/>
      <c r="D10" s="29"/>
      <c r="E10" s="433"/>
      <c r="F10" s="27"/>
      <c r="G10" s="31"/>
      <c r="H10" s="34"/>
      <c r="I10" s="32"/>
      <c r="J10" s="32"/>
      <c r="K10" s="32"/>
      <c r="L10" s="32" t="str">
        <f t="shared" si="0"/>
        <v/>
      </c>
    </row>
    <row r="11" ht="15" customHeight="1" spans="1:12">
      <c r="A11" s="27"/>
      <c r="B11" s="63"/>
      <c r="C11" s="27"/>
      <c r="D11" s="29"/>
      <c r="E11" s="433"/>
      <c r="F11" s="27"/>
      <c r="G11" s="31" t="s">
        <v>719</v>
      </c>
      <c r="H11" s="34"/>
      <c r="I11" s="32"/>
      <c r="J11" s="32"/>
      <c r="K11" s="32"/>
      <c r="L11" s="32" t="str">
        <f t="shared" si="0"/>
        <v/>
      </c>
    </row>
    <row r="12" ht="15" customHeight="1" spans="1:12">
      <c r="A12" s="27"/>
      <c r="B12" s="63"/>
      <c r="C12" s="27"/>
      <c r="D12" s="29"/>
      <c r="E12" s="433"/>
      <c r="F12" s="27"/>
      <c r="G12" s="31"/>
      <c r="H12" s="34"/>
      <c r="I12" s="32"/>
      <c r="J12" s="32"/>
      <c r="K12" s="32"/>
      <c r="L12" s="32" t="str">
        <f t="shared" si="0"/>
        <v/>
      </c>
    </row>
    <row r="13" ht="15" customHeight="1" spans="1:12">
      <c r="A13" s="27"/>
      <c r="B13" s="63"/>
      <c r="C13" s="27"/>
      <c r="D13" s="29"/>
      <c r="E13" s="433"/>
      <c r="F13" s="27"/>
      <c r="G13" s="31"/>
      <c r="H13" s="34"/>
      <c r="I13" s="32"/>
      <c r="J13" s="32"/>
      <c r="K13" s="32"/>
      <c r="L13" s="32" t="str">
        <f t="shared" si="0"/>
        <v/>
      </c>
    </row>
    <row r="14" ht="15" customHeight="1" spans="1:12">
      <c r="A14" s="27"/>
      <c r="B14" s="63"/>
      <c r="C14" s="27"/>
      <c r="D14" s="29"/>
      <c r="E14" s="433"/>
      <c r="F14" s="27"/>
      <c r="G14" s="31"/>
      <c r="H14" s="34"/>
      <c r="I14" s="32"/>
      <c r="J14" s="32"/>
      <c r="K14" s="32"/>
      <c r="L14" s="32" t="str">
        <f t="shared" si="0"/>
        <v/>
      </c>
    </row>
    <row r="15" ht="15" customHeight="1" spans="1:12">
      <c r="A15" s="27"/>
      <c r="B15" s="63"/>
      <c r="C15" s="27"/>
      <c r="D15" s="29"/>
      <c r="E15" s="433"/>
      <c r="F15" s="27"/>
      <c r="G15" s="31"/>
      <c r="H15" s="34"/>
      <c r="I15" s="32"/>
      <c r="J15" s="32"/>
      <c r="K15" s="32"/>
      <c r="L15" s="32" t="str">
        <f t="shared" si="0"/>
        <v/>
      </c>
    </row>
    <row r="16" ht="15" customHeight="1" spans="1:12">
      <c r="A16" s="27"/>
      <c r="B16" s="63"/>
      <c r="C16" s="27"/>
      <c r="D16" s="29"/>
      <c r="E16" s="433"/>
      <c r="F16" s="27"/>
      <c r="G16" s="31"/>
      <c r="H16" s="34"/>
      <c r="I16" s="32"/>
      <c r="J16" s="32"/>
      <c r="K16" s="32"/>
      <c r="L16" s="32" t="str">
        <f t="shared" si="0"/>
        <v/>
      </c>
    </row>
    <row r="17" ht="15" customHeight="1" spans="1:12">
      <c r="A17" s="27"/>
      <c r="B17" s="63"/>
      <c r="C17" s="27"/>
      <c r="D17" s="29"/>
      <c r="E17" s="433"/>
      <c r="F17" s="27"/>
      <c r="G17" s="31"/>
      <c r="H17" s="34"/>
      <c r="I17" s="32"/>
      <c r="J17" s="32"/>
      <c r="K17" s="32"/>
      <c r="L17" s="32" t="str">
        <f t="shared" si="0"/>
        <v/>
      </c>
    </row>
    <row r="18" ht="15" customHeight="1" spans="1:12">
      <c r="A18" s="27"/>
      <c r="B18" s="63"/>
      <c r="C18" s="27"/>
      <c r="D18" s="29"/>
      <c r="E18" s="433"/>
      <c r="F18" s="27"/>
      <c r="G18" s="31"/>
      <c r="H18" s="34"/>
      <c r="I18" s="32"/>
      <c r="J18" s="32"/>
      <c r="K18" s="32"/>
      <c r="L18" s="32" t="str">
        <f t="shared" si="0"/>
        <v/>
      </c>
    </row>
    <row r="19" ht="15" customHeight="1" spans="1:12">
      <c r="A19" s="27"/>
      <c r="B19" s="63"/>
      <c r="C19" s="27"/>
      <c r="D19" s="29"/>
      <c r="E19" s="433"/>
      <c r="F19" s="27"/>
      <c r="G19" s="31"/>
      <c r="H19" s="34"/>
      <c r="I19" s="32"/>
      <c r="J19" s="32"/>
      <c r="K19" s="32"/>
      <c r="L19" s="32" t="str">
        <f t="shared" si="0"/>
        <v/>
      </c>
    </row>
    <row r="20" ht="15" customHeight="1" spans="1:12">
      <c r="A20" s="27"/>
      <c r="B20" s="63"/>
      <c r="C20" s="27"/>
      <c r="D20" s="29"/>
      <c r="E20" s="433"/>
      <c r="F20" s="27"/>
      <c r="G20" s="31"/>
      <c r="H20" s="34"/>
      <c r="I20" s="32"/>
      <c r="J20" s="32"/>
      <c r="K20" s="32"/>
      <c r="L20" s="32" t="str">
        <f t="shared" si="0"/>
        <v/>
      </c>
    </row>
    <row r="21" ht="15" customHeight="1" spans="1:12">
      <c r="A21" s="27"/>
      <c r="B21" s="63"/>
      <c r="C21" s="27"/>
      <c r="D21" s="29"/>
      <c r="E21" s="433"/>
      <c r="F21" s="27"/>
      <c r="G21" s="31"/>
      <c r="H21" s="34"/>
      <c r="I21" s="32"/>
      <c r="J21" s="32"/>
      <c r="K21" s="32"/>
      <c r="L21" s="32" t="str">
        <f t="shared" si="0"/>
        <v/>
      </c>
    </row>
    <row r="22" ht="15" customHeight="1" spans="1:12">
      <c r="A22" s="27"/>
      <c r="B22" s="63"/>
      <c r="C22" s="27"/>
      <c r="D22" s="29"/>
      <c r="E22" s="433"/>
      <c r="F22" s="27"/>
      <c r="G22" s="31"/>
      <c r="H22" s="34"/>
      <c r="I22" s="32"/>
      <c r="J22" s="32"/>
      <c r="K22" s="32"/>
      <c r="L22" s="32" t="str">
        <f t="shared" si="0"/>
        <v/>
      </c>
    </row>
    <row r="23" ht="15" customHeight="1" spans="1:12">
      <c r="A23" s="27"/>
      <c r="B23" s="63"/>
      <c r="C23" s="27"/>
      <c r="D23" s="29"/>
      <c r="E23" s="433"/>
      <c r="F23" s="27"/>
      <c r="G23" s="31"/>
      <c r="H23" s="34"/>
      <c r="I23" s="32"/>
      <c r="J23" s="32"/>
      <c r="K23" s="32"/>
      <c r="L23" s="32" t="str">
        <f t="shared" si="0"/>
        <v/>
      </c>
    </row>
    <row r="24" ht="15" customHeight="1" spans="1:12">
      <c r="A24" s="27"/>
      <c r="B24" s="63"/>
      <c r="C24" s="27"/>
      <c r="D24" s="29"/>
      <c r="E24" s="433"/>
      <c r="F24" s="27"/>
      <c r="G24" s="31"/>
      <c r="H24" s="34"/>
      <c r="I24" s="32"/>
      <c r="J24" s="32"/>
      <c r="K24" s="32"/>
      <c r="L24" s="32" t="str">
        <f t="shared" si="0"/>
        <v/>
      </c>
    </row>
    <row r="25" ht="15" customHeight="1" spans="1:12">
      <c r="A25" s="27"/>
      <c r="B25" s="63"/>
      <c r="C25" s="27"/>
      <c r="D25" s="29"/>
      <c r="E25" s="433"/>
      <c r="F25" s="27"/>
      <c r="G25" s="31"/>
      <c r="H25" s="34"/>
      <c r="I25" s="32"/>
      <c r="J25" s="32"/>
      <c r="K25" s="32"/>
      <c r="L25" s="32" t="str">
        <f t="shared" si="0"/>
        <v/>
      </c>
    </row>
    <row r="26" ht="15" customHeight="1" spans="1:12">
      <c r="A26" s="27"/>
      <c r="B26" s="63"/>
      <c r="C26" s="27"/>
      <c r="D26" s="29"/>
      <c r="E26" s="433"/>
      <c r="F26" s="27"/>
      <c r="G26" s="31"/>
      <c r="H26" s="34"/>
      <c r="I26" s="32"/>
      <c r="J26" s="32"/>
      <c r="K26" s="32"/>
      <c r="L26" s="32" t="str">
        <f t="shared" si="0"/>
        <v/>
      </c>
    </row>
    <row r="27" ht="15" customHeight="1" spans="1:12">
      <c r="A27" s="27"/>
      <c r="B27" s="63"/>
      <c r="C27" s="27"/>
      <c r="D27" s="29"/>
      <c r="E27" s="433"/>
      <c r="F27" s="27"/>
      <c r="G27" s="31"/>
      <c r="H27" s="34"/>
      <c r="I27" s="32"/>
      <c r="J27" s="32"/>
      <c r="K27" s="32"/>
      <c r="L27" s="32" t="str">
        <f t="shared" si="0"/>
        <v/>
      </c>
    </row>
    <row r="28" s="38" customFormat="1" ht="15" customHeight="1" spans="1:12">
      <c r="A28" s="35" t="s">
        <v>720</v>
      </c>
      <c r="B28" s="36"/>
      <c r="C28" s="154"/>
      <c r="D28" s="638"/>
      <c r="E28" s="154"/>
      <c r="F28" s="154"/>
      <c r="G28" s="564">
        <f>SUM(G7:G27)</f>
        <v>0</v>
      </c>
      <c r="H28" s="639">
        <f>SUM(H7:H27)</f>
        <v>0</v>
      </c>
      <c r="I28" s="563"/>
      <c r="J28" s="563">
        <f>SUM(J7:J27)</f>
        <v>0</v>
      </c>
      <c r="K28" s="563">
        <f>J28-H28</f>
        <v>0</v>
      </c>
      <c r="L28" s="563" t="str">
        <f t="shared" si="0"/>
        <v/>
      </c>
    </row>
    <row r="29" s="38" customFormat="1" customHeight="1" spans="1:8">
      <c r="A29" s="37" t="str">
        <f>封面!D17&amp;封面!E17</f>
        <v>被评估单位（或产权持有单位）填表人：</v>
      </c>
      <c r="H29" s="22" t="str">
        <f>评估人员!C3&amp;"："&amp;评估人员!D10</f>
        <v>评估人员：</v>
      </c>
    </row>
    <row r="30" s="38" customFormat="1" customHeight="1" spans="1:1">
      <c r="A30" s="37" t="str">
        <f>封面!D19&amp;封面!E19&amp;封面!F19&amp;封面!G19&amp;封面!H19&amp;封面!I19&amp;封面!J19</f>
        <v>填表日期：2020年5月20日</v>
      </c>
    </row>
  </sheetData>
  <mergeCells count="3">
    <mergeCell ref="A2:L2"/>
    <mergeCell ref="A3:L3"/>
    <mergeCell ref="A28:B28"/>
  </mergeCells>
  <hyperlinks>
    <hyperlink ref="A1" location="索引目录!E9" display="返回索引页"/>
    <hyperlink ref="B1" location="'3-2交易性金融资产汇总'!B6"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&amp;R&amp;"宋体,常规"&amp;10
&amp;"仿宋_GB2312,常规"共&amp;N页第&amp;P页</oddHeader>
  </headerFooter>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0"/>
  <sheetViews>
    <sheetView workbookViewId="0">
      <pane xSplit="8" ySplit="6" topLeftCell="I7" activePane="bottomRight" state="frozen"/>
      <selection/>
      <selection pane="topRight"/>
      <selection pane="bottomLeft"/>
      <selection pane="bottomRight" activeCell="A28" sqref="A28:B28"/>
    </sheetView>
  </sheetViews>
  <sheetFormatPr defaultColWidth="8.64166666666667" defaultRowHeight="15.75" customHeight="1"/>
  <cols>
    <col min="1" max="1" width="5.5" style="13" customWidth="1"/>
    <col min="2" max="2" width="24.3583333333333" style="13" customWidth="1"/>
    <col min="3" max="3" width="11.7083333333333" style="13" customWidth="1"/>
    <col min="4" max="4" width="11.0666666666667" style="13" customWidth="1"/>
    <col min="5" max="5" width="11.2083333333333" style="13" customWidth="1"/>
    <col min="6" max="6" width="9.56666666666667" style="13" customWidth="1"/>
    <col min="7" max="7" width="17.5666666666667" style="13" hidden="1" customWidth="1" outlineLevel="1"/>
    <col min="8" max="8" width="17.5666666666667" style="13" customWidth="1" collapsed="1"/>
    <col min="9" max="9" width="17.5666666666667" style="13" customWidth="1"/>
    <col min="10" max="10" width="13.8583333333333" style="13" customWidth="1"/>
    <col min="11" max="11" width="11.7083333333333" style="13" customWidth="1"/>
    <col min="12" max="32" width="9" style="13"/>
    <col min="33" max="16384" width="8.64166666666667" style="13"/>
  </cols>
  <sheetData>
    <row r="1" ht="15.4" spans="1:11">
      <c r="A1" s="180" t="s">
        <v>19</v>
      </c>
      <c r="B1" s="15" t="s">
        <v>572</v>
      </c>
      <c r="C1" s="16"/>
      <c r="D1" s="16"/>
      <c r="E1" s="16"/>
      <c r="F1" s="16"/>
      <c r="G1" s="16"/>
      <c r="H1" s="16"/>
      <c r="I1" s="16"/>
      <c r="J1" s="16"/>
      <c r="K1" s="16"/>
    </row>
    <row r="2" s="11" customFormat="1" ht="30" customHeight="1" spans="1:11">
      <c r="A2" s="17" t="s">
        <v>721</v>
      </c>
      <c r="B2" s="17"/>
      <c r="C2" s="17"/>
      <c r="D2" s="17"/>
      <c r="E2" s="17"/>
      <c r="F2" s="17"/>
      <c r="G2" s="17"/>
      <c r="H2" s="17"/>
      <c r="I2" s="17"/>
      <c r="J2" s="17"/>
      <c r="K2" s="17"/>
    </row>
    <row r="3" ht="15" customHeight="1" spans="1:11">
      <c r="A3" s="18" t="str">
        <f>'1-汇总表'!A3:G3</f>
        <v>评估基准日：2020年7月30日</v>
      </c>
      <c r="B3" s="18"/>
      <c r="C3" s="18"/>
      <c r="D3" s="18"/>
      <c r="E3" s="18"/>
      <c r="F3" s="18"/>
      <c r="G3" s="18"/>
      <c r="H3" s="18"/>
      <c r="I3" s="19"/>
      <c r="J3" s="19"/>
      <c r="K3" s="19"/>
    </row>
    <row r="4" ht="15" customHeight="1" spans="1:11">
      <c r="A4" s="20"/>
      <c r="B4" s="20"/>
      <c r="C4" s="20"/>
      <c r="D4" s="20"/>
      <c r="E4" s="20"/>
      <c r="F4" s="20"/>
      <c r="G4" s="20"/>
      <c r="H4" s="20"/>
      <c r="I4" s="56"/>
      <c r="J4" s="19"/>
      <c r="K4" s="21" t="s">
        <v>722</v>
      </c>
    </row>
    <row r="5" ht="15" customHeight="1" spans="1:11">
      <c r="A5" s="22" t="str">
        <f>'1-汇总表'!A5</f>
        <v>被评估单位（或产权持有单位）：贡山县隆鑫矿业有限公司</v>
      </c>
      <c r="J5" s="38"/>
      <c r="K5" s="23" t="s">
        <v>22</v>
      </c>
    </row>
    <row r="6" s="41" customFormat="1" ht="15" customHeight="1" spans="1:11">
      <c r="A6" s="24" t="s">
        <v>379</v>
      </c>
      <c r="B6" s="24" t="s">
        <v>713</v>
      </c>
      <c r="C6" s="24" t="s">
        <v>723</v>
      </c>
      <c r="D6" s="24" t="s">
        <v>724</v>
      </c>
      <c r="E6" s="24" t="s">
        <v>715</v>
      </c>
      <c r="F6" s="24" t="s">
        <v>725</v>
      </c>
      <c r="G6" s="25" t="s">
        <v>541</v>
      </c>
      <c r="H6" s="52" t="s">
        <v>542</v>
      </c>
      <c r="I6" s="24" t="s">
        <v>543</v>
      </c>
      <c r="J6" s="159" t="s">
        <v>544</v>
      </c>
      <c r="K6" s="24" t="s">
        <v>576</v>
      </c>
    </row>
    <row r="7" ht="15" customHeight="1" spans="1:11">
      <c r="A7" s="27"/>
      <c r="B7" s="63"/>
      <c r="C7" s="27"/>
      <c r="D7" s="29"/>
      <c r="E7" s="29"/>
      <c r="F7" s="27"/>
      <c r="G7" s="31"/>
      <c r="H7" s="34"/>
      <c r="I7" s="32"/>
      <c r="J7" s="32"/>
      <c r="K7" s="32" t="str">
        <f>IF(H7=0,"",(I7-H7)/H7*100)</f>
        <v/>
      </c>
    </row>
    <row r="8" ht="15" customHeight="1" spans="1:11">
      <c r="A8" s="27"/>
      <c r="B8" s="63"/>
      <c r="C8" s="27"/>
      <c r="D8" s="29"/>
      <c r="E8" s="29"/>
      <c r="F8" s="27"/>
      <c r="G8" s="31"/>
      <c r="H8" s="34"/>
      <c r="I8" s="32"/>
      <c r="J8" s="32"/>
      <c r="K8" s="32" t="str">
        <f t="shared" ref="K8:K28" si="0">IF(H8=0,"",(I8-H8)/H8*100)</f>
        <v/>
      </c>
    </row>
    <row r="9" ht="15" customHeight="1" spans="1:11">
      <c r="A9" s="27"/>
      <c r="B9" s="63"/>
      <c r="C9" s="27"/>
      <c r="D9" s="29"/>
      <c r="E9" s="29"/>
      <c r="F9" s="27"/>
      <c r="G9" s="31"/>
      <c r="H9" s="34"/>
      <c r="I9" s="32"/>
      <c r="J9" s="32"/>
      <c r="K9" s="32" t="str">
        <f t="shared" si="0"/>
        <v/>
      </c>
    </row>
    <row r="10" ht="15" customHeight="1" spans="1:11">
      <c r="A10" s="27"/>
      <c r="B10" s="63"/>
      <c r="C10" s="27"/>
      <c r="D10" s="29"/>
      <c r="E10" s="29"/>
      <c r="F10" s="27"/>
      <c r="G10" s="31"/>
      <c r="H10" s="34"/>
      <c r="I10" s="32"/>
      <c r="J10" s="32"/>
      <c r="K10" s="32" t="str">
        <f t="shared" si="0"/>
        <v/>
      </c>
    </row>
    <row r="11" ht="15" customHeight="1" spans="1:11">
      <c r="A11" s="27"/>
      <c r="B11" s="63"/>
      <c r="C11" s="27"/>
      <c r="D11" s="29"/>
      <c r="E11" s="29"/>
      <c r="F11" s="27"/>
      <c r="G11" s="31"/>
      <c r="H11" s="34"/>
      <c r="I11" s="32"/>
      <c r="J11" s="32"/>
      <c r="K11" s="32" t="str">
        <f t="shared" si="0"/>
        <v/>
      </c>
    </row>
    <row r="12" ht="15" customHeight="1" spans="1:11">
      <c r="A12" s="27"/>
      <c r="B12" s="63"/>
      <c r="C12" s="27"/>
      <c r="D12" s="29"/>
      <c r="E12" s="29"/>
      <c r="F12" s="27"/>
      <c r="G12" s="31"/>
      <c r="H12" s="34"/>
      <c r="I12" s="32"/>
      <c r="J12" s="32"/>
      <c r="K12" s="32" t="str">
        <f t="shared" si="0"/>
        <v/>
      </c>
    </row>
    <row r="13" ht="15" customHeight="1" spans="1:11">
      <c r="A13" s="27"/>
      <c r="B13" s="63"/>
      <c r="C13" s="27"/>
      <c r="D13" s="29"/>
      <c r="E13" s="29"/>
      <c r="F13" s="27"/>
      <c r="G13" s="31"/>
      <c r="H13" s="34"/>
      <c r="I13" s="32"/>
      <c r="J13" s="32"/>
      <c r="K13" s="32" t="str">
        <f t="shared" si="0"/>
        <v/>
      </c>
    </row>
    <row r="14" ht="15" customHeight="1" spans="1:11">
      <c r="A14" s="27"/>
      <c r="B14" s="63"/>
      <c r="C14" s="27"/>
      <c r="D14" s="29"/>
      <c r="E14" s="29"/>
      <c r="F14" s="27"/>
      <c r="G14" s="31"/>
      <c r="H14" s="34"/>
      <c r="I14" s="32"/>
      <c r="J14" s="32"/>
      <c r="K14" s="32" t="str">
        <f t="shared" si="0"/>
        <v/>
      </c>
    </row>
    <row r="15" ht="15" customHeight="1" spans="1:11">
      <c r="A15" s="27"/>
      <c r="B15" s="63"/>
      <c r="C15" s="27"/>
      <c r="D15" s="29"/>
      <c r="E15" s="29"/>
      <c r="F15" s="27"/>
      <c r="G15" s="31"/>
      <c r="H15" s="34"/>
      <c r="I15" s="32"/>
      <c r="J15" s="32"/>
      <c r="K15" s="32" t="str">
        <f t="shared" si="0"/>
        <v/>
      </c>
    </row>
    <row r="16" ht="15" customHeight="1" spans="1:11">
      <c r="A16" s="27"/>
      <c r="B16" s="63"/>
      <c r="C16" s="27"/>
      <c r="D16" s="29"/>
      <c r="E16" s="29"/>
      <c r="F16" s="27"/>
      <c r="G16" s="31"/>
      <c r="H16" s="34"/>
      <c r="I16" s="32"/>
      <c r="J16" s="32"/>
      <c r="K16" s="32" t="str">
        <f t="shared" si="0"/>
        <v/>
      </c>
    </row>
    <row r="17" ht="15" customHeight="1" spans="1:11">
      <c r="A17" s="27"/>
      <c r="B17" s="63"/>
      <c r="C17" s="27"/>
      <c r="D17" s="29"/>
      <c r="E17" s="29"/>
      <c r="F17" s="27"/>
      <c r="G17" s="31"/>
      <c r="H17" s="34"/>
      <c r="I17" s="32"/>
      <c r="J17" s="32"/>
      <c r="K17" s="32" t="str">
        <f t="shared" si="0"/>
        <v/>
      </c>
    </row>
    <row r="18" ht="15" customHeight="1" spans="1:11">
      <c r="A18" s="27"/>
      <c r="B18" s="63"/>
      <c r="C18" s="27"/>
      <c r="D18" s="29"/>
      <c r="E18" s="29"/>
      <c r="F18" s="27"/>
      <c r="G18" s="31"/>
      <c r="H18" s="34"/>
      <c r="I18" s="32"/>
      <c r="J18" s="32"/>
      <c r="K18" s="32" t="str">
        <f t="shared" si="0"/>
        <v/>
      </c>
    </row>
    <row r="19" ht="15" customHeight="1" spans="1:11">
      <c r="A19" s="27"/>
      <c r="B19" s="63"/>
      <c r="C19" s="27"/>
      <c r="D19" s="29"/>
      <c r="E19" s="29"/>
      <c r="F19" s="27"/>
      <c r="G19" s="31"/>
      <c r="H19" s="34"/>
      <c r="I19" s="32"/>
      <c r="J19" s="32"/>
      <c r="K19" s="32" t="str">
        <f t="shared" si="0"/>
        <v/>
      </c>
    </row>
    <row r="20" ht="15" customHeight="1" spans="1:11">
      <c r="A20" s="27"/>
      <c r="B20" s="63"/>
      <c r="C20" s="27"/>
      <c r="D20" s="29"/>
      <c r="E20" s="29"/>
      <c r="F20" s="27"/>
      <c r="G20" s="31"/>
      <c r="H20" s="34"/>
      <c r="I20" s="32"/>
      <c r="J20" s="32"/>
      <c r="K20" s="32" t="str">
        <f t="shared" si="0"/>
        <v/>
      </c>
    </row>
    <row r="21" ht="15" customHeight="1" spans="1:11">
      <c r="A21" s="27"/>
      <c r="B21" s="63"/>
      <c r="C21" s="27"/>
      <c r="D21" s="29"/>
      <c r="E21" s="29"/>
      <c r="F21" s="27"/>
      <c r="G21" s="31"/>
      <c r="H21" s="34"/>
      <c r="I21" s="32"/>
      <c r="J21" s="32"/>
      <c r="K21" s="32" t="str">
        <f t="shared" si="0"/>
        <v/>
      </c>
    </row>
    <row r="22" ht="15" customHeight="1" spans="1:11">
      <c r="A22" s="27"/>
      <c r="B22" s="63"/>
      <c r="C22" s="27"/>
      <c r="D22" s="29"/>
      <c r="E22" s="29"/>
      <c r="F22" s="27"/>
      <c r="G22" s="31"/>
      <c r="H22" s="34"/>
      <c r="I22" s="32"/>
      <c r="J22" s="32"/>
      <c r="K22" s="32" t="str">
        <f t="shared" si="0"/>
        <v/>
      </c>
    </row>
    <row r="23" ht="15" customHeight="1" spans="1:11">
      <c r="A23" s="27"/>
      <c r="B23" s="63"/>
      <c r="C23" s="27"/>
      <c r="D23" s="29"/>
      <c r="E23" s="29"/>
      <c r="F23" s="27"/>
      <c r="G23" s="31"/>
      <c r="H23" s="34"/>
      <c r="I23" s="32"/>
      <c r="J23" s="32"/>
      <c r="K23" s="32" t="str">
        <f t="shared" si="0"/>
        <v/>
      </c>
    </row>
    <row r="24" ht="15" customHeight="1" spans="1:11">
      <c r="A24" s="27"/>
      <c r="B24" s="63"/>
      <c r="C24" s="27"/>
      <c r="D24" s="29"/>
      <c r="E24" s="29"/>
      <c r="F24" s="27"/>
      <c r="G24" s="31"/>
      <c r="H24" s="34"/>
      <c r="I24" s="32"/>
      <c r="J24" s="32"/>
      <c r="K24" s="32" t="str">
        <f t="shared" si="0"/>
        <v/>
      </c>
    </row>
    <row r="25" ht="15" customHeight="1" spans="1:11">
      <c r="A25" s="27"/>
      <c r="B25" s="63"/>
      <c r="C25" s="27"/>
      <c r="D25" s="29"/>
      <c r="E25" s="29"/>
      <c r="F25" s="27"/>
      <c r="G25" s="31"/>
      <c r="H25" s="34"/>
      <c r="I25" s="32"/>
      <c r="J25" s="32"/>
      <c r="K25" s="32" t="str">
        <f t="shared" si="0"/>
        <v/>
      </c>
    </row>
    <row r="26" ht="15" customHeight="1" spans="1:11">
      <c r="A26" s="27"/>
      <c r="B26" s="63"/>
      <c r="C26" s="27"/>
      <c r="D26" s="29"/>
      <c r="E26" s="29"/>
      <c r="F26" s="27"/>
      <c r="G26" s="31"/>
      <c r="H26" s="34"/>
      <c r="I26" s="32"/>
      <c r="J26" s="32"/>
      <c r="K26" s="32" t="str">
        <f t="shared" si="0"/>
        <v/>
      </c>
    </row>
    <row r="27" ht="15" customHeight="1" spans="1:11">
      <c r="A27" s="27"/>
      <c r="B27" s="63"/>
      <c r="C27" s="27"/>
      <c r="D27" s="29"/>
      <c r="E27" s="29"/>
      <c r="F27" s="27"/>
      <c r="G27" s="31"/>
      <c r="H27" s="34"/>
      <c r="I27" s="32"/>
      <c r="J27" s="32"/>
      <c r="K27" s="32" t="str">
        <f t="shared" si="0"/>
        <v/>
      </c>
    </row>
    <row r="28" ht="15" customHeight="1" spans="1:11">
      <c r="A28" s="35" t="s">
        <v>720</v>
      </c>
      <c r="B28" s="36"/>
      <c r="C28" s="33"/>
      <c r="D28" s="29"/>
      <c r="E28" s="29"/>
      <c r="F28" s="33"/>
      <c r="G28" s="31">
        <f>SUM(G7:G27)</f>
        <v>0</v>
      </c>
      <c r="H28" s="34">
        <f>SUM(H7:H27)</f>
        <v>0</v>
      </c>
      <c r="I28" s="32">
        <f>SUM(I7:I27)</f>
        <v>0</v>
      </c>
      <c r="J28" s="32">
        <f>I28-H28</f>
        <v>0</v>
      </c>
      <c r="K28" s="32" t="str">
        <f t="shared" si="0"/>
        <v/>
      </c>
    </row>
    <row r="29" s="38" customFormat="1" customHeight="1" spans="1:8">
      <c r="A29" s="37" t="str">
        <f>封面!D17&amp;封面!E17</f>
        <v>被评估单位（或产权持有单位）填表人：</v>
      </c>
      <c r="H29" s="22" t="str">
        <f>评估人员!C3&amp;"："&amp;评估人员!D10</f>
        <v>评估人员：</v>
      </c>
    </row>
    <row r="30" s="38" customFormat="1" customHeight="1" spans="1:1">
      <c r="A30" s="37" t="str">
        <f>封面!D19&amp;封面!E19&amp;封面!F19&amp;封面!G19&amp;封面!H19&amp;封面!I19&amp;封面!J19</f>
        <v>填表日期：2020年5月20日</v>
      </c>
    </row>
  </sheetData>
  <mergeCells count="3">
    <mergeCell ref="A2:K2"/>
    <mergeCell ref="A3:K3"/>
    <mergeCell ref="A28:B28"/>
  </mergeCells>
  <hyperlinks>
    <hyperlink ref="A1" location="索引目录!E10" display="返回索引页"/>
    <hyperlink ref="B1" location="'3-2交易性金融资产汇总'!B7"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&amp;R&amp;"仿宋_GB2312,常规"&amp;10
共&amp;N页第&amp;P页</oddHeader>
  </headerFooter>
  <legacy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9CC00"/>
  </sheetPr>
  <dimension ref="A1:L30"/>
  <sheetViews>
    <sheetView workbookViewId="0">
      <pane xSplit="9" ySplit="6" topLeftCell="J7" activePane="bottomRight" state="frozen"/>
      <selection/>
      <selection pane="topRight"/>
      <selection pane="bottomLeft"/>
      <selection pane="bottomRight" activeCell="I16" sqref="I16"/>
    </sheetView>
  </sheetViews>
  <sheetFormatPr defaultColWidth="8.64166666666667" defaultRowHeight="15.75" customHeight="1"/>
  <cols>
    <col min="1" max="1" width="5.85833333333333" style="13" customWidth="1"/>
    <col min="2" max="2" width="18.5666666666667" style="13" customWidth="1"/>
    <col min="3" max="3" width="13.7083333333333" style="13" customWidth="1"/>
    <col min="4" max="4" width="8.35833333333333" style="13" customWidth="1"/>
    <col min="5" max="5" width="9.70833333333333" style="13" customWidth="1"/>
    <col min="6" max="6" width="11.3583333333333" style="13" customWidth="1"/>
    <col min="7" max="7" width="13.2083333333333" style="13" hidden="1" customWidth="1" outlineLevel="1"/>
    <col min="8" max="8" width="15.5" style="13" customWidth="1" collapsed="1"/>
    <col min="9" max="9" width="12.8583333333333" style="13" customWidth="1"/>
    <col min="10" max="11" width="14.8583333333333" style="13" customWidth="1"/>
    <col min="12" max="12" width="10.0666666666667" style="13" customWidth="1"/>
    <col min="13" max="32" width="9" style="13"/>
    <col min="33" max="16384" width="8.64166666666667" style="13"/>
  </cols>
  <sheetData>
    <row r="1" ht="15.4" spans="1:12">
      <c r="A1" s="180" t="s">
        <v>19</v>
      </c>
      <c r="B1" s="15" t="s">
        <v>572</v>
      </c>
      <c r="C1" s="16"/>
      <c r="D1" s="16"/>
      <c r="E1" s="16"/>
      <c r="F1" s="16"/>
      <c r="G1" s="16"/>
      <c r="H1" s="16"/>
      <c r="I1" s="16"/>
      <c r="J1" s="16"/>
      <c r="K1" s="16"/>
      <c r="L1" s="16"/>
    </row>
    <row r="2" s="11" customFormat="1" ht="30" customHeight="1" spans="1:12">
      <c r="A2" s="17" t="s">
        <v>726</v>
      </c>
      <c r="B2" s="17"/>
      <c r="C2" s="17"/>
      <c r="D2" s="17"/>
      <c r="E2" s="17"/>
      <c r="F2" s="17"/>
      <c r="G2" s="17"/>
      <c r="H2" s="17"/>
      <c r="I2" s="17"/>
      <c r="J2" s="17"/>
      <c r="K2" s="17"/>
      <c r="L2" s="17"/>
    </row>
    <row r="3" ht="15" customHeight="1" spans="1:12">
      <c r="A3" s="18" t="str">
        <f>'1-汇总表'!A3:G3</f>
        <v>评估基准日：2020年7月30日</v>
      </c>
      <c r="B3" s="18"/>
      <c r="C3" s="18"/>
      <c r="D3" s="18"/>
      <c r="E3" s="18"/>
      <c r="F3" s="18"/>
      <c r="G3" s="18"/>
      <c r="H3" s="18"/>
      <c r="I3" s="19"/>
      <c r="J3" s="19"/>
      <c r="K3" s="19"/>
      <c r="L3" s="19"/>
    </row>
    <row r="4" ht="15" customHeight="1" spans="1:12">
      <c r="A4" s="20"/>
      <c r="B4" s="20"/>
      <c r="C4" s="20"/>
      <c r="D4" s="20"/>
      <c r="E4" s="20"/>
      <c r="F4" s="20"/>
      <c r="G4" s="20"/>
      <c r="H4" s="20"/>
      <c r="I4" s="56"/>
      <c r="J4" s="56"/>
      <c r="K4" s="19"/>
      <c r="L4" s="21" t="s">
        <v>727</v>
      </c>
    </row>
    <row r="5" ht="15" customHeight="1" spans="1:12">
      <c r="A5" s="22" t="str">
        <f>'1-汇总表'!A5</f>
        <v>被评估单位（或产权持有单位）：贡山县隆鑫矿业有限公司</v>
      </c>
      <c r="K5" s="38"/>
      <c r="L5" s="23" t="s">
        <v>22</v>
      </c>
    </row>
    <row r="6" s="41" customFormat="1" ht="15" customHeight="1" spans="1:12">
      <c r="A6" s="24" t="s">
        <v>379</v>
      </c>
      <c r="B6" s="24" t="s">
        <v>728</v>
      </c>
      <c r="C6" s="24" t="s">
        <v>729</v>
      </c>
      <c r="D6" s="24" t="s">
        <v>730</v>
      </c>
      <c r="E6" s="24" t="s">
        <v>715</v>
      </c>
      <c r="F6" s="24" t="s">
        <v>731</v>
      </c>
      <c r="G6" s="25" t="s">
        <v>541</v>
      </c>
      <c r="H6" s="52" t="s">
        <v>542</v>
      </c>
      <c r="I6" s="24" t="s">
        <v>732</v>
      </c>
      <c r="J6" s="24" t="s">
        <v>543</v>
      </c>
      <c r="K6" s="159" t="s">
        <v>544</v>
      </c>
      <c r="L6" s="24" t="s">
        <v>576</v>
      </c>
    </row>
    <row r="7" ht="15" customHeight="1" spans="1:12">
      <c r="A7" s="27">
        <v>1</v>
      </c>
      <c r="B7" s="63"/>
      <c r="C7" s="27"/>
      <c r="D7" s="29"/>
      <c r="E7" s="29"/>
      <c r="F7" s="27"/>
      <c r="G7" s="31"/>
      <c r="H7" s="614">
        <v>535700</v>
      </c>
      <c r="I7" s="32"/>
      <c r="J7" s="32"/>
      <c r="K7" s="32"/>
      <c r="L7" s="32">
        <f>IF(H7=0,"",(J7-H7)/H7*100)</f>
        <v>-100</v>
      </c>
    </row>
    <row r="8" ht="15" customHeight="1" spans="1:12">
      <c r="A8" s="27"/>
      <c r="B8" s="63"/>
      <c r="C8" s="27"/>
      <c r="D8" s="29"/>
      <c r="E8" s="433"/>
      <c r="F8" s="27"/>
      <c r="G8" s="31"/>
      <c r="H8" s="34"/>
      <c r="I8" s="32"/>
      <c r="J8" s="32"/>
      <c r="K8" s="32"/>
      <c r="L8" s="32" t="str">
        <f t="shared" ref="L8:L28" si="0">IF(H8=0,"",(J8-H8)/H8*100)</f>
        <v/>
      </c>
    </row>
    <row r="9" ht="15" customHeight="1" spans="1:12">
      <c r="A9" s="27"/>
      <c r="B9" s="63"/>
      <c r="C9" s="27"/>
      <c r="D9" s="29"/>
      <c r="E9" s="433"/>
      <c r="F9" s="27"/>
      <c r="G9" s="31"/>
      <c r="H9" s="34"/>
      <c r="I9" s="32"/>
      <c r="J9" s="32"/>
      <c r="K9" s="32"/>
      <c r="L9" s="32" t="str">
        <f t="shared" si="0"/>
        <v/>
      </c>
    </row>
    <row r="10" ht="15" customHeight="1" spans="1:12">
      <c r="A10" s="27"/>
      <c r="B10" s="63"/>
      <c r="C10" s="27"/>
      <c r="D10" s="29"/>
      <c r="E10" s="433"/>
      <c r="F10" s="27"/>
      <c r="G10" s="31"/>
      <c r="H10" s="34"/>
      <c r="I10" s="32"/>
      <c r="J10" s="32"/>
      <c r="K10" s="32"/>
      <c r="L10" s="32" t="str">
        <f t="shared" si="0"/>
        <v/>
      </c>
    </row>
    <row r="11" ht="15" customHeight="1" spans="1:12">
      <c r="A11" s="27"/>
      <c r="B11" s="63"/>
      <c r="C11" s="27"/>
      <c r="D11" s="29"/>
      <c r="E11" s="433"/>
      <c r="F11" s="27"/>
      <c r="G11" s="31" t="s">
        <v>719</v>
      </c>
      <c r="H11" s="34"/>
      <c r="I11" s="32"/>
      <c r="J11" s="32"/>
      <c r="K11" s="32"/>
      <c r="L11" s="32" t="str">
        <f t="shared" si="0"/>
        <v/>
      </c>
    </row>
    <row r="12" ht="15" customHeight="1" spans="1:12">
      <c r="A12" s="27"/>
      <c r="B12" s="63"/>
      <c r="C12" s="27"/>
      <c r="D12" s="29"/>
      <c r="E12" s="433"/>
      <c r="F12" s="27"/>
      <c r="G12" s="31"/>
      <c r="H12" s="34"/>
      <c r="I12" s="32"/>
      <c r="J12" s="32"/>
      <c r="K12" s="32"/>
      <c r="L12" s="32" t="str">
        <f t="shared" si="0"/>
        <v/>
      </c>
    </row>
    <row r="13" ht="15" customHeight="1" spans="1:12">
      <c r="A13" s="27"/>
      <c r="B13" s="63"/>
      <c r="C13" s="27"/>
      <c r="D13" s="29"/>
      <c r="E13" s="433"/>
      <c r="F13" s="27"/>
      <c r="G13" s="31"/>
      <c r="H13" s="34"/>
      <c r="I13" s="32"/>
      <c r="J13" s="32"/>
      <c r="K13" s="32"/>
      <c r="L13" s="32" t="str">
        <f t="shared" si="0"/>
        <v/>
      </c>
    </row>
    <row r="14" ht="15" customHeight="1" spans="1:12">
      <c r="A14" s="27"/>
      <c r="B14" s="63"/>
      <c r="C14" s="27"/>
      <c r="D14" s="29"/>
      <c r="E14" s="433"/>
      <c r="F14" s="27"/>
      <c r="G14" s="31"/>
      <c r="H14" s="34"/>
      <c r="I14" s="32"/>
      <c r="J14" s="32"/>
      <c r="K14" s="32"/>
      <c r="L14" s="32" t="str">
        <f t="shared" si="0"/>
        <v/>
      </c>
    </row>
    <row r="15" ht="15" customHeight="1" spans="1:12">
      <c r="A15" s="27"/>
      <c r="B15" s="63"/>
      <c r="C15" s="27"/>
      <c r="D15" s="29"/>
      <c r="E15" s="433"/>
      <c r="F15" s="27"/>
      <c r="G15" s="31"/>
      <c r="H15" s="34"/>
      <c r="I15" s="32"/>
      <c r="J15" s="32"/>
      <c r="K15" s="32"/>
      <c r="L15" s="32" t="str">
        <f t="shared" si="0"/>
        <v/>
      </c>
    </row>
    <row r="16" ht="15" customHeight="1" spans="1:12">
      <c r="A16" s="27"/>
      <c r="B16" s="63"/>
      <c r="C16" s="27"/>
      <c r="D16" s="29"/>
      <c r="E16" s="433"/>
      <c r="F16" s="27"/>
      <c r="G16" s="31"/>
      <c r="H16" s="34"/>
      <c r="I16" s="32"/>
      <c r="J16" s="32"/>
      <c r="K16" s="32"/>
      <c r="L16" s="32" t="str">
        <f t="shared" si="0"/>
        <v/>
      </c>
    </row>
    <row r="17" ht="15" customHeight="1" spans="1:12">
      <c r="A17" s="27"/>
      <c r="B17" s="63"/>
      <c r="C17" s="27"/>
      <c r="D17" s="29"/>
      <c r="E17" s="433"/>
      <c r="F17" s="27"/>
      <c r="G17" s="31"/>
      <c r="H17" s="34"/>
      <c r="I17" s="32"/>
      <c r="J17" s="32"/>
      <c r="K17" s="32"/>
      <c r="L17" s="32" t="str">
        <f t="shared" si="0"/>
        <v/>
      </c>
    </row>
    <row r="18" ht="15" customHeight="1" spans="1:12">
      <c r="A18" s="27"/>
      <c r="B18" s="63"/>
      <c r="C18" s="27"/>
      <c r="D18" s="29"/>
      <c r="E18" s="433"/>
      <c r="F18" s="27"/>
      <c r="G18" s="31"/>
      <c r="H18" s="34"/>
      <c r="I18" s="32"/>
      <c r="J18" s="32"/>
      <c r="K18" s="32"/>
      <c r="L18" s="32" t="str">
        <f t="shared" si="0"/>
        <v/>
      </c>
    </row>
    <row r="19" ht="15" customHeight="1" spans="1:12">
      <c r="A19" s="27"/>
      <c r="B19" s="63"/>
      <c r="C19" s="27"/>
      <c r="D19" s="29"/>
      <c r="E19" s="433"/>
      <c r="F19" s="27"/>
      <c r="G19" s="31"/>
      <c r="H19" s="34"/>
      <c r="I19" s="32"/>
      <c r="J19" s="32"/>
      <c r="K19" s="32"/>
      <c r="L19" s="32" t="str">
        <f t="shared" si="0"/>
        <v/>
      </c>
    </row>
    <row r="20" ht="15" customHeight="1" spans="1:12">
      <c r="A20" s="27"/>
      <c r="B20" s="63"/>
      <c r="C20" s="27"/>
      <c r="D20" s="29"/>
      <c r="E20" s="433"/>
      <c r="F20" s="27"/>
      <c r="G20" s="31"/>
      <c r="H20" s="34"/>
      <c r="I20" s="32"/>
      <c r="J20" s="32"/>
      <c r="K20" s="32"/>
      <c r="L20" s="32" t="str">
        <f t="shared" si="0"/>
        <v/>
      </c>
    </row>
    <row r="21" ht="15" customHeight="1" spans="1:12">
      <c r="A21" s="27"/>
      <c r="B21" s="63"/>
      <c r="C21" s="27"/>
      <c r="D21" s="29"/>
      <c r="E21" s="433"/>
      <c r="F21" s="27"/>
      <c r="G21" s="31"/>
      <c r="H21" s="34"/>
      <c r="I21" s="32"/>
      <c r="J21" s="32"/>
      <c r="K21" s="32"/>
      <c r="L21" s="32" t="str">
        <f t="shared" si="0"/>
        <v/>
      </c>
    </row>
    <row r="22" ht="15" customHeight="1" spans="1:12">
      <c r="A22" s="27"/>
      <c r="B22" s="63"/>
      <c r="C22" s="27"/>
      <c r="D22" s="29"/>
      <c r="E22" s="433"/>
      <c r="F22" s="27"/>
      <c r="G22" s="31"/>
      <c r="H22" s="34"/>
      <c r="I22" s="32"/>
      <c r="J22" s="32"/>
      <c r="K22" s="32"/>
      <c r="L22" s="32" t="str">
        <f t="shared" si="0"/>
        <v/>
      </c>
    </row>
    <row r="23" ht="15" customHeight="1" spans="1:12">
      <c r="A23" s="27"/>
      <c r="B23" s="63"/>
      <c r="C23" s="27"/>
      <c r="D23" s="29"/>
      <c r="E23" s="433"/>
      <c r="F23" s="27"/>
      <c r="G23" s="31"/>
      <c r="H23" s="34"/>
      <c r="I23" s="32"/>
      <c r="J23" s="32"/>
      <c r="K23" s="32"/>
      <c r="L23" s="32" t="str">
        <f t="shared" si="0"/>
        <v/>
      </c>
    </row>
    <row r="24" ht="15" customHeight="1" spans="1:12">
      <c r="A24" s="27"/>
      <c r="B24" s="63"/>
      <c r="C24" s="27"/>
      <c r="D24" s="29"/>
      <c r="E24" s="433"/>
      <c r="F24" s="27"/>
      <c r="G24" s="31"/>
      <c r="H24" s="34"/>
      <c r="I24" s="32"/>
      <c r="J24" s="32"/>
      <c r="K24" s="32"/>
      <c r="L24" s="32" t="str">
        <f t="shared" si="0"/>
        <v/>
      </c>
    </row>
    <row r="25" ht="15" customHeight="1" spans="1:12">
      <c r="A25" s="27"/>
      <c r="B25" s="63"/>
      <c r="C25" s="27"/>
      <c r="D25" s="29"/>
      <c r="E25" s="433"/>
      <c r="F25" s="27"/>
      <c r="G25" s="31"/>
      <c r="H25" s="34"/>
      <c r="I25" s="32"/>
      <c r="J25" s="32"/>
      <c r="K25" s="32"/>
      <c r="L25" s="32" t="str">
        <f t="shared" si="0"/>
        <v/>
      </c>
    </row>
    <row r="26" ht="15" customHeight="1" spans="1:12">
      <c r="A26" s="27"/>
      <c r="B26" s="63"/>
      <c r="C26" s="27"/>
      <c r="D26" s="29"/>
      <c r="E26" s="433"/>
      <c r="F26" s="27"/>
      <c r="G26" s="31"/>
      <c r="H26" s="34"/>
      <c r="I26" s="32"/>
      <c r="J26" s="32"/>
      <c r="K26" s="32"/>
      <c r="L26" s="32" t="str">
        <f t="shared" si="0"/>
        <v/>
      </c>
    </row>
    <row r="27" ht="15" customHeight="1" spans="1:12">
      <c r="A27" s="27"/>
      <c r="B27" s="63"/>
      <c r="C27" s="27"/>
      <c r="D27" s="29"/>
      <c r="E27" s="433"/>
      <c r="F27" s="27"/>
      <c r="G27" s="31"/>
      <c r="H27" s="34"/>
      <c r="I27" s="32"/>
      <c r="J27" s="32"/>
      <c r="K27" s="32"/>
      <c r="L27" s="32" t="str">
        <f t="shared" si="0"/>
        <v/>
      </c>
    </row>
    <row r="28" ht="15" customHeight="1" spans="1:12">
      <c r="A28" s="35" t="s">
        <v>720</v>
      </c>
      <c r="B28" s="36"/>
      <c r="C28" s="33"/>
      <c r="D28" s="29"/>
      <c r="E28" s="33"/>
      <c r="F28" s="33"/>
      <c r="G28" s="31">
        <f>SUM(G7:G27)</f>
        <v>0</v>
      </c>
      <c r="H28" s="34">
        <f>SUM(H7:H27)</f>
        <v>535700</v>
      </c>
      <c r="I28" s="32"/>
      <c r="J28" s="32">
        <f>SUM(J7:J27)</f>
        <v>0</v>
      </c>
      <c r="K28" s="32">
        <f>J28-H28</f>
        <v>-535700</v>
      </c>
      <c r="L28" s="32">
        <f t="shared" si="0"/>
        <v>-100</v>
      </c>
    </row>
    <row r="29" s="38" customFormat="1" customHeight="1" spans="1:10">
      <c r="A29" s="37" t="str">
        <f>封面!D17&amp;封面!E17</f>
        <v>被评估单位（或产权持有单位）填表人：</v>
      </c>
      <c r="J29" s="22" t="str">
        <f>评估人员!C3&amp;"："&amp;评估人员!$D$10</f>
        <v>评估人员：</v>
      </c>
    </row>
    <row r="30" s="38" customFormat="1" customHeight="1" spans="1:1">
      <c r="A30" s="37" t="str">
        <f>封面!D19&amp;封面!E19&amp;封面!F19&amp;封面!G19&amp;封面!H19&amp;封面!I19&amp;封面!J19</f>
        <v>填表日期：2020年5月20日</v>
      </c>
    </row>
  </sheetData>
  <mergeCells count="3">
    <mergeCell ref="A2:L2"/>
    <mergeCell ref="A3:L3"/>
    <mergeCell ref="A28:B28"/>
  </mergeCells>
  <hyperlinks>
    <hyperlink ref="B1" location="'3-2交易性金融资产汇总'!B8" display="返回"/>
    <hyperlink ref="A1" location="索引目录!E11" display="返回索引页"/>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&amp;R&amp;"仿宋_GB2312,常规"&amp;10
共&amp;N页第&amp;P页</oddHeader>
  </headerFooter>
  <legacy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9CC00"/>
  </sheetPr>
  <dimension ref="A1:P30"/>
  <sheetViews>
    <sheetView workbookViewId="0">
      <pane xSplit="12" ySplit="6" topLeftCell="M7" activePane="bottomRight" state="frozen"/>
      <selection/>
      <selection pane="topRight"/>
      <selection pane="bottomLeft"/>
      <selection pane="bottomRight" activeCell="G16" sqref="G16"/>
    </sheetView>
  </sheetViews>
  <sheetFormatPr defaultColWidth="8.64166666666667" defaultRowHeight="15.75" customHeight="1"/>
  <cols>
    <col min="1" max="1" width="4.35833333333333" style="13" customWidth="1"/>
    <col min="2" max="2" width="21.5666666666667" style="13" customWidth="1"/>
    <col min="3" max="3" width="10.3583333333333" style="13" customWidth="1"/>
    <col min="4" max="4" width="9" style="13"/>
    <col min="5" max="6" width="10.3583333333333" style="13" customWidth="1"/>
    <col min="7" max="7" width="10" style="13" customWidth="1"/>
    <col min="8" max="8" width="11.3583333333333" style="124" hidden="1" customWidth="1" outlineLevel="1"/>
    <col min="9" max="9" width="12" style="124" hidden="1" customWidth="1" outlineLevel="1"/>
    <col min="10" max="10" width="11.8583333333333" style="124" hidden="1" customWidth="1" outlineLevel="1"/>
    <col min="11" max="11" width="16.3583333333333" style="124" hidden="1" customWidth="1" outlineLevel="1"/>
    <col min="12" max="12" width="12.8583333333333" style="124" customWidth="1" collapsed="1"/>
    <col min="13" max="13" width="14.7083333333333" style="124" customWidth="1"/>
    <col min="14" max="14" width="11.0666666666667" style="124" customWidth="1"/>
    <col min="15" max="15" width="10.5666666666667" style="124" customWidth="1"/>
    <col min="16" max="32" width="9" style="13"/>
    <col min="33" max="16384" width="8.64166666666667" style="13"/>
  </cols>
  <sheetData>
    <row r="1" ht="15.4" spans="1:16">
      <c r="A1" s="180" t="s">
        <v>19</v>
      </c>
      <c r="B1" s="15" t="s">
        <v>572</v>
      </c>
      <c r="C1" s="15"/>
      <c r="D1" s="15"/>
      <c r="E1" s="16"/>
      <c r="F1" s="16"/>
      <c r="G1" s="16"/>
      <c r="H1" s="16"/>
      <c r="I1" s="16"/>
      <c r="J1" s="16"/>
      <c r="K1" s="16"/>
      <c r="L1" s="16"/>
      <c r="M1" s="16"/>
      <c r="N1" s="16"/>
      <c r="O1" s="16"/>
      <c r="P1" s="16"/>
    </row>
    <row r="2" s="47" customFormat="1" ht="30" customHeight="1" spans="1:16">
      <c r="A2" s="17" t="s">
        <v>733</v>
      </c>
      <c r="B2" s="17"/>
      <c r="C2" s="17"/>
      <c r="D2" s="17"/>
      <c r="E2" s="17"/>
      <c r="F2" s="17"/>
      <c r="G2" s="17"/>
      <c r="H2" s="17"/>
      <c r="I2" s="17"/>
      <c r="J2" s="17"/>
      <c r="K2" s="17"/>
      <c r="L2" s="17"/>
      <c r="M2" s="17"/>
      <c r="N2" s="17"/>
      <c r="O2" s="17"/>
      <c r="P2" s="17"/>
    </row>
    <row r="3" ht="15" customHeight="1" spans="1:16">
      <c r="A3" s="18" t="str">
        <f>'1-汇总表'!A3:G3</f>
        <v>评估基准日：2020年7月30日</v>
      </c>
      <c r="B3" s="18"/>
      <c r="C3" s="18"/>
      <c r="D3" s="18"/>
      <c r="E3" s="18"/>
      <c r="F3" s="18"/>
      <c r="G3" s="18"/>
      <c r="H3" s="18"/>
      <c r="I3" s="18"/>
      <c r="J3" s="18"/>
      <c r="K3" s="18"/>
      <c r="L3" s="18"/>
      <c r="M3" s="19"/>
      <c r="N3" s="19"/>
      <c r="O3" s="19"/>
      <c r="P3" s="19"/>
    </row>
    <row r="4" ht="15" customHeight="1" spans="1:16">
      <c r="A4" s="20"/>
      <c r="B4" s="20"/>
      <c r="C4" s="20"/>
      <c r="D4" s="20"/>
      <c r="E4" s="20"/>
      <c r="F4" s="20"/>
      <c r="G4" s="20"/>
      <c r="H4" s="20"/>
      <c r="I4" s="20"/>
      <c r="J4" s="20"/>
      <c r="K4" s="20"/>
      <c r="L4" s="20"/>
      <c r="M4" s="56"/>
      <c r="N4" s="56"/>
      <c r="O4" s="56"/>
      <c r="P4" s="21" t="s">
        <v>734</v>
      </c>
    </row>
    <row r="5" ht="15" customHeight="1" spans="1:16">
      <c r="A5" s="22" t="str">
        <f>'1-汇总表'!A5</f>
        <v>被评估单位（或产权持有单位）：贡山县隆鑫矿业有限公司</v>
      </c>
      <c r="P5" s="23" t="s">
        <v>22</v>
      </c>
    </row>
    <row r="6" s="636" customFormat="1" ht="27.75" customHeight="1" spans="1:16">
      <c r="A6" s="24" t="s">
        <v>379</v>
      </c>
      <c r="B6" s="24" t="s">
        <v>735</v>
      </c>
      <c r="C6" s="159" t="s">
        <v>736</v>
      </c>
      <c r="D6" s="159" t="s">
        <v>737</v>
      </c>
      <c r="E6" s="512" t="s">
        <v>738</v>
      </c>
      <c r="F6" s="24" t="s">
        <v>739</v>
      </c>
      <c r="G6" s="24" t="s">
        <v>740</v>
      </c>
      <c r="H6" s="637" t="s">
        <v>741</v>
      </c>
      <c r="I6" s="637" t="s">
        <v>742</v>
      </c>
      <c r="J6" s="637" t="s">
        <v>743</v>
      </c>
      <c r="K6" s="542" t="s">
        <v>541</v>
      </c>
      <c r="L6" s="52" t="s">
        <v>542</v>
      </c>
      <c r="M6" s="361" t="s">
        <v>543</v>
      </c>
      <c r="N6" s="159" t="s">
        <v>544</v>
      </c>
      <c r="O6" s="361" t="s">
        <v>744</v>
      </c>
      <c r="P6" s="24" t="s">
        <v>467</v>
      </c>
    </row>
    <row r="7" ht="15" customHeight="1" spans="1:16">
      <c r="A7" s="27">
        <v>1</v>
      </c>
      <c r="B7" s="63"/>
      <c r="C7" s="63"/>
      <c r="D7" s="63"/>
      <c r="E7" s="29"/>
      <c r="F7" s="29"/>
      <c r="G7" s="33"/>
      <c r="H7" s="32"/>
      <c r="I7" s="32"/>
      <c r="J7" s="32"/>
      <c r="K7" s="31"/>
      <c r="L7" s="32">
        <v>-72000000</v>
      </c>
      <c r="M7" s="32"/>
      <c r="N7" s="32"/>
      <c r="O7" s="32">
        <f>IF(L7=0,"",(M7-L7)/L7*100)</f>
        <v>-100</v>
      </c>
      <c r="P7" s="33"/>
    </row>
    <row r="8" ht="15" customHeight="1" spans="1:16">
      <c r="A8" s="27"/>
      <c r="B8" s="63"/>
      <c r="C8" s="63"/>
      <c r="D8" s="63"/>
      <c r="E8" s="29"/>
      <c r="F8" s="29"/>
      <c r="G8" s="33"/>
      <c r="H8" s="32"/>
      <c r="I8" s="32"/>
      <c r="J8" s="32"/>
      <c r="K8" s="31"/>
      <c r="L8" s="34"/>
      <c r="M8" s="32"/>
      <c r="N8" s="32"/>
      <c r="O8" s="32" t="str">
        <f t="shared" ref="O8:O28" si="0">IF(L8=0,"",(M8-L8)/L8*100)</f>
        <v/>
      </c>
      <c r="P8" s="33"/>
    </row>
    <row r="9" ht="15" customHeight="1" spans="1:16">
      <c r="A9" s="27"/>
      <c r="B9" s="63"/>
      <c r="C9" s="63"/>
      <c r="D9" s="63"/>
      <c r="E9" s="29"/>
      <c r="F9" s="29"/>
      <c r="G9" s="33"/>
      <c r="H9" s="32"/>
      <c r="I9" s="32"/>
      <c r="J9" s="32"/>
      <c r="K9" s="31"/>
      <c r="L9" s="34"/>
      <c r="M9" s="32"/>
      <c r="N9" s="32"/>
      <c r="O9" s="32" t="str">
        <f t="shared" si="0"/>
        <v/>
      </c>
      <c r="P9" s="33"/>
    </row>
    <row r="10" ht="15" customHeight="1" spans="1:16">
      <c r="A10" s="27"/>
      <c r="B10" s="63"/>
      <c r="C10" s="63"/>
      <c r="D10" s="63"/>
      <c r="E10" s="29"/>
      <c r="F10" s="29"/>
      <c r="G10" s="33"/>
      <c r="H10" s="32"/>
      <c r="I10" s="32"/>
      <c r="J10" s="32"/>
      <c r="K10" s="31"/>
      <c r="L10" s="34"/>
      <c r="M10" s="32"/>
      <c r="N10" s="32"/>
      <c r="O10" s="32" t="str">
        <f t="shared" si="0"/>
        <v/>
      </c>
      <c r="P10" s="33"/>
    </row>
    <row r="11" ht="15" customHeight="1" spans="1:16">
      <c r="A11" s="27"/>
      <c r="B11" s="63"/>
      <c r="C11" s="63"/>
      <c r="D11" s="63"/>
      <c r="E11" s="29"/>
      <c r="F11" s="29"/>
      <c r="G11" s="33"/>
      <c r="H11" s="32"/>
      <c r="I11" s="32"/>
      <c r="J11" s="32"/>
      <c r="K11" s="31"/>
      <c r="L11" s="34"/>
      <c r="M11" s="32"/>
      <c r="N11" s="32"/>
      <c r="O11" s="32" t="str">
        <f t="shared" si="0"/>
        <v/>
      </c>
      <c r="P11" s="33"/>
    </row>
    <row r="12" ht="15" customHeight="1" spans="1:16">
      <c r="A12" s="27"/>
      <c r="B12" s="63"/>
      <c r="C12" s="63"/>
      <c r="D12" s="63"/>
      <c r="E12" s="29"/>
      <c r="F12" s="29"/>
      <c r="G12" s="33"/>
      <c r="H12" s="32"/>
      <c r="I12" s="32"/>
      <c r="J12" s="32"/>
      <c r="K12" s="31"/>
      <c r="L12" s="34"/>
      <c r="M12" s="32"/>
      <c r="N12" s="32"/>
      <c r="O12" s="32" t="str">
        <f t="shared" si="0"/>
        <v/>
      </c>
      <c r="P12" s="33"/>
    </row>
    <row r="13" ht="15" customHeight="1" spans="1:16">
      <c r="A13" s="27"/>
      <c r="B13" s="63"/>
      <c r="C13" s="63"/>
      <c r="D13" s="63"/>
      <c r="E13" s="29"/>
      <c r="F13" s="29"/>
      <c r="G13" s="33"/>
      <c r="H13" s="32"/>
      <c r="I13" s="32"/>
      <c r="J13" s="32"/>
      <c r="K13" s="31"/>
      <c r="L13" s="34"/>
      <c r="M13" s="32"/>
      <c r="N13" s="32"/>
      <c r="O13" s="32" t="str">
        <f t="shared" si="0"/>
        <v/>
      </c>
      <c r="P13" s="33"/>
    </row>
    <row r="14" ht="15" customHeight="1" spans="1:16">
      <c r="A14" s="27"/>
      <c r="B14" s="63"/>
      <c r="C14" s="63"/>
      <c r="D14" s="63"/>
      <c r="E14" s="29"/>
      <c r="F14" s="29"/>
      <c r="G14" s="33"/>
      <c r="H14" s="32"/>
      <c r="I14" s="32"/>
      <c r="J14" s="32"/>
      <c r="K14" s="31"/>
      <c r="L14" s="34"/>
      <c r="M14" s="32"/>
      <c r="N14" s="32"/>
      <c r="O14" s="32" t="str">
        <f t="shared" si="0"/>
        <v/>
      </c>
      <c r="P14" s="33"/>
    </row>
    <row r="15" ht="15" customHeight="1" spans="1:16">
      <c r="A15" s="27"/>
      <c r="B15" s="63"/>
      <c r="C15" s="63"/>
      <c r="D15" s="63"/>
      <c r="E15" s="29"/>
      <c r="F15" s="29"/>
      <c r="G15" s="33"/>
      <c r="H15" s="32"/>
      <c r="I15" s="32"/>
      <c r="J15" s="32"/>
      <c r="K15" s="31"/>
      <c r="L15" s="34"/>
      <c r="M15" s="32"/>
      <c r="N15" s="32"/>
      <c r="O15" s="32" t="str">
        <f t="shared" si="0"/>
        <v/>
      </c>
      <c r="P15" s="33"/>
    </row>
    <row r="16" ht="15" customHeight="1" spans="1:16">
      <c r="A16" s="27"/>
      <c r="B16" s="63"/>
      <c r="C16" s="63"/>
      <c r="D16" s="63"/>
      <c r="E16" s="29"/>
      <c r="F16" s="29"/>
      <c r="G16" s="33"/>
      <c r="H16" s="32"/>
      <c r="I16" s="32"/>
      <c r="J16" s="32"/>
      <c r="K16" s="31"/>
      <c r="L16" s="34"/>
      <c r="M16" s="32"/>
      <c r="N16" s="32"/>
      <c r="O16" s="32" t="str">
        <f t="shared" si="0"/>
        <v/>
      </c>
      <c r="P16" s="33"/>
    </row>
    <row r="17" ht="15" customHeight="1" spans="1:16">
      <c r="A17" s="27"/>
      <c r="B17" s="63"/>
      <c r="C17" s="63"/>
      <c r="D17" s="63"/>
      <c r="E17" s="29"/>
      <c r="F17" s="29"/>
      <c r="G17" s="33"/>
      <c r="H17" s="32"/>
      <c r="I17" s="32"/>
      <c r="J17" s="32"/>
      <c r="K17" s="31"/>
      <c r="L17" s="34"/>
      <c r="M17" s="32"/>
      <c r="N17" s="32"/>
      <c r="O17" s="32" t="str">
        <f t="shared" si="0"/>
        <v/>
      </c>
      <c r="P17" s="33"/>
    </row>
    <row r="18" ht="15" customHeight="1" spans="1:16">
      <c r="A18" s="27"/>
      <c r="B18" s="63"/>
      <c r="C18" s="63"/>
      <c r="D18" s="63"/>
      <c r="E18" s="29"/>
      <c r="F18" s="29"/>
      <c r="G18" s="33"/>
      <c r="H18" s="32"/>
      <c r="I18" s="32"/>
      <c r="J18" s="32"/>
      <c r="K18" s="31"/>
      <c r="L18" s="34"/>
      <c r="M18" s="32"/>
      <c r="N18" s="32"/>
      <c r="O18" s="32" t="str">
        <f t="shared" si="0"/>
        <v/>
      </c>
      <c r="P18" s="33"/>
    </row>
    <row r="19" ht="15" customHeight="1" spans="1:16">
      <c r="A19" s="27"/>
      <c r="B19" s="63"/>
      <c r="C19" s="63"/>
      <c r="D19" s="63"/>
      <c r="E19" s="29"/>
      <c r="F19" s="29"/>
      <c r="G19" s="33"/>
      <c r="H19" s="32"/>
      <c r="I19" s="32"/>
      <c r="J19" s="32"/>
      <c r="K19" s="31"/>
      <c r="L19" s="34"/>
      <c r="M19" s="32"/>
      <c r="N19" s="32"/>
      <c r="O19" s="32" t="str">
        <f t="shared" si="0"/>
        <v/>
      </c>
      <c r="P19" s="33"/>
    </row>
    <row r="20" ht="15" customHeight="1" spans="1:16">
      <c r="A20" s="27"/>
      <c r="B20" s="63"/>
      <c r="C20" s="63"/>
      <c r="D20" s="63"/>
      <c r="E20" s="29"/>
      <c r="F20" s="29"/>
      <c r="G20" s="33"/>
      <c r="H20" s="32"/>
      <c r="I20" s="32"/>
      <c r="J20" s="32"/>
      <c r="K20" s="31"/>
      <c r="L20" s="34"/>
      <c r="M20" s="32"/>
      <c r="N20" s="32"/>
      <c r="O20" s="32" t="str">
        <f t="shared" si="0"/>
        <v/>
      </c>
      <c r="P20" s="33"/>
    </row>
    <row r="21" ht="15" customHeight="1" spans="1:16">
      <c r="A21" s="27"/>
      <c r="B21" s="63"/>
      <c r="C21" s="63"/>
      <c r="D21" s="63"/>
      <c r="E21" s="29"/>
      <c r="F21" s="29"/>
      <c r="G21" s="33"/>
      <c r="H21" s="32"/>
      <c r="I21" s="32"/>
      <c r="J21" s="32"/>
      <c r="K21" s="31"/>
      <c r="L21" s="34"/>
      <c r="M21" s="32"/>
      <c r="N21" s="32"/>
      <c r="O21" s="32" t="str">
        <f t="shared" si="0"/>
        <v/>
      </c>
      <c r="P21" s="33"/>
    </row>
    <row r="22" ht="15" customHeight="1" spans="1:16">
      <c r="A22" s="27"/>
      <c r="B22" s="63"/>
      <c r="C22" s="63"/>
      <c r="D22" s="63"/>
      <c r="E22" s="29"/>
      <c r="F22" s="29"/>
      <c r="G22" s="33"/>
      <c r="H22" s="32"/>
      <c r="I22" s="32"/>
      <c r="J22" s="32"/>
      <c r="K22" s="31"/>
      <c r="L22" s="34"/>
      <c r="M22" s="32"/>
      <c r="N22" s="32"/>
      <c r="O22" s="32" t="str">
        <f t="shared" si="0"/>
        <v/>
      </c>
      <c r="P22" s="33"/>
    </row>
    <row r="23" ht="15" customHeight="1" spans="1:16">
      <c r="A23" s="27"/>
      <c r="B23" s="63"/>
      <c r="C23" s="63"/>
      <c r="D23" s="63"/>
      <c r="E23" s="29"/>
      <c r="F23" s="29"/>
      <c r="G23" s="33"/>
      <c r="H23" s="32"/>
      <c r="I23" s="32"/>
      <c r="J23" s="32"/>
      <c r="K23" s="31"/>
      <c r="L23" s="34"/>
      <c r="M23" s="32"/>
      <c r="N23" s="32"/>
      <c r="O23" s="32" t="str">
        <f t="shared" si="0"/>
        <v/>
      </c>
      <c r="P23" s="33"/>
    </row>
    <row r="24" ht="15" customHeight="1" spans="1:16">
      <c r="A24" s="27"/>
      <c r="B24" s="63"/>
      <c r="C24" s="63"/>
      <c r="D24" s="63"/>
      <c r="E24" s="29"/>
      <c r="F24" s="29"/>
      <c r="G24" s="33"/>
      <c r="H24" s="32"/>
      <c r="I24" s="32"/>
      <c r="J24" s="32"/>
      <c r="K24" s="31"/>
      <c r="L24" s="34"/>
      <c r="M24" s="32"/>
      <c r="N24" s="32"/>
      <c r="O24" s="32" t="str">
        <f t="shared" si="0"/>
        <v/>
      </c>
      <c r="P24" s="33"/>
    </row>
    <row r="25" ht="15" customHeight="1" spans="1:16">
      <c r="A25" s="27"/>
      <c r="B25" s="63"/>
      <c r="C25" s="63"/>
      <c r="D25" s="63"/>
      <c r="E25" s="29"/>
      <c r="F25" s="29"/>
      <c r="G25" s="33"/>
      <c r="H25" s="32"/>
      <c r="I25" s="32"/>
      <c r="J25" s="32"/>
      <c r="K25" s="31"/>
      <c r="L25" s="34"/>
      <c r="M25" s="32"/>
      <c r="N25" s="32"/>
      <c r="O25" s="32" t="str">
        <f t="shared" si="0"/>
        <v/>
      </c>
      <c r="P25" s="33"/>
    </row>
    <row r="26" ht="15" customHeight="1" spans="1:16">
      <c r="A26" s="35" t="s">
        <v>745</v>
      </c>
      <c r="B26" s="36"/>
      <c r="C26" s="36"/>
      <c r="D26" s="36"/>
      <c r="E26" s="29"/>
      <c r="F26" s="29"/>
      <c r="G26" s="33"/>
      <c r="H26" s="32">
        <f>SUM(H7:H25)</f>
        <v>0</v>
      </c>
      <c r="I26" s="32"/>
      <c r="J26" s="32"/>
      <c r="K26" s="31"/>
      <c r="L26" s="34">
        <f>SUM(L7:L25)</f>
        <v>-72000000</v>
      </c>
      <c r="M26" s="32">
        <f>SUM(M7:M25)</f>
        <v>0</v>
      </c>
      <c r="N26" s="32">
        <f>M26-L26</f>
        <v>72000000</v>
      </c>
      <c r="O26" s="32">
        <f t="shared" si="0"/>
        <v>-100</v>
      </c>
      <c r="P26" s="33"/>
    </row>
    <row r="27" ht="15" customHeight="1" spans="1:16">
      <c r="A27" s="35" t="s">
        <v>746</v>
      </c>
      <c r="B27" s="36"/>
      <c r="C27" s="36"/>
      <c r="D27" s="36"/>
      <c r="E27" s="29"/>
      <c r="F27" s="29"/>
      <c r="G27" s="33"/>
      <c r="H27" s="32"/>
      <c r="I27" s="32"/>
      <c r="J27" s="32"/>
      <c r="K27" s="31"/>
      <c r="L27" s="34"/>
      <c r="M27" s="32"/>
      <c r="N27" s="32">
        <f>M27-L27</f>
        <v>0</v>
      </c>
      <c r="O27" s="32" t="str">
        <f t="shared" si="0"/>
        <v/>
      </c>
      <c r="P27" s="33"/>
    </row>
    <row r="28" ht="15" customHeight="1" spans="1:16">
      <c r="A28" s="35" t="s">
        <v>745</v>
      </c>
      <c r="B28" s="36"/>
      <c r="C28" s="36"/>
      <c r="D28" s="36"/>
      <c r="E28" s="29"/>
      <c r="F28" s="29"/>
      <c r="G28" s="33"/>
      <c r="H28" s="32">
        <f>SUM(H7:H25)-H27</f>
        <v>0</v>
      </c>
      <c r="I28" s="32"/>
      <c r="J28" s="32"/>
      <c r="K28" s="31"/>
      <c r="L28" s="34">
        <f>L26-L27</f>
        <v>-72000000</v>
      </c>
      <c r="M28" s="34">
        <f>M26-M27</f>
        <v>0</v>
      </c>
      <c r="N28" s="32">
        <f>M28-L28</f>
        <v>72000000</v>
      </c>
      <c r="O28" s="32">
        <f t="shared" si="0"/>
        <v>-100</v>
      </c>
      <c r="P28" s="33"/>
    </row>
    <row r="29" s="38" customFormat="1" customHeight="1" spans="1:15">
      <c r="A29" s="37" t="str">
        <f>封面!D17&amp;封面!E17</f>
        <v>被评估单位（或产权持有单位）填表人：</v>
      </c>
      <c r="H29" s="140"/>
      <c r="I29" s="140"/>
      <c r="J29" s="140"/>
      <c r="K29" s="140"/>
      <c r="L29" s="22"/>
      <c r="N29" s="38" t="str">
        <f>评估人员!C3&amp;"："&amp;评估人员!D10</f>
        <v>评估人员：</v>
      </c>
      <c r="O29" s="140"/>
    </row>
    <row r="30" s="38" customFormat="1" customHeight="1" spans="1:15">
      <c r="A30" s="37" t="str">
        <f>封面!D19&amp;封面!E19&amp;封面!F19&amp;封面!G19&amp;封面!H19&amp;封面!I19&amp;封面!J19</f>
        <v>填表日期：2020年5月20日</v>
      </c>
      <c r="H30" s="140"/>
      <c r="I30" s="140"/>
      <c r="J30" s="140"/>
      <c r="K30" s="140"/>
      <c r="L30" s="140"/>
      <c r="M30" s="140"/>
      <c r="N30" s="140"/>
      <c r="O30" s="140"/>
    </row>
  </sheetData>
  <mergeCells count="5">
    <mergeCell ref="A2:P2"/>
    <mergeCell ref="A3:P3"/>
    <mergeCell ref="A26:B26"/>
    <mergeCell ref="A27:B27"/>
    <mergeCell ref="A28:B28"/>
  </mergeCells>
  <hyperlinks>
    <hyperlink ref="A1" location="索引目录!D12" display="返回索引页"/>
    <hyperlink ref="B1" location="'3-流动汇总'!B8"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&amp;R&amp;"仿宋_GB2312,常规"&amp;10
共&amp;N页第&amp;P页</oddHeader>
  </headerFooter>
  <legacyDrawing r:id="rId2"/>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sheetPr>
  <dimension ref="A1:S29"/>
  <sheetViews>
    <sheetView workbookViewId="0">
      <pane xSplit="15" ySplit="6" topLeftCell="P7" activePane="bottomRight" state="frozen"/>
      <selection/>
      <selection pane="topRight"/>
      <selection pane="bottomLeft"/>
      <selection pane="bottomRight" activeCell="O15" sqref="O15"/>
    </sheetView>
  </sheetViews>
  <sheetFormatPr defaultColWidth="8.64166666666667" defaultRowHeight="15.75" customHeight="1"/>
  <cols>
    <col min="1" max="1" width="5.20833333333333" style="13" customWidth="1"/>
    <col min="2" max="2" width="24.5666666666667" style="13" customWidth="1"/>
    <col min="3" max="3" width="12.5" style="13" customWidth="1"/>
    <col min="4" max="4" width="11.5" style="13" customWidth="1"/>
    <col min="5" max="5" width="7.70833333333333" style="13" customWidth="1"/>
    <col min="6" max="6" width="13.0666666666667" style="13" hidden="1" customWidth="1" outlineLevel="1"/>
    <col min="7" max="7" width="10.3583333333333" style="124" hidden="1" customWidth="1" outlineLevel="1"/>
    <col min="8" max="11" width="8.70833333333333" style="124" hidden="1" customWidth="1" outlineLevel="1"/>
    <col min="12" max="12" width="10.3583333333333" style="124" hidden="1" customWidth="1" outlineLevel="1"/>
    <col min="13" max="13" width="8.20833333333333" style="124" hidden="1" customWidth="1" outlineLevel="1"/>
    <col min="14" max="14" width="10.7083333333333" style="606" hidden="1" customWidth="1" outlineLevel="1"/>
    <col min="15" max="15" width="16.3583333333333" style="70" customWidth="1" collapsed="1"/>
    <col min="16" max="17" width="16.7083333333333" style="13" customWidth="1"/>
    <col min="18" max="18" width="9.56666666666667" style="13"/>
    <col min="19" max="19" width="15.7083333333333" style="13" customWidth="1"/>
    <col min="20" max="32" width="9" style="13"/>
    <col min="33" max="16384" width="8.64166666666667" style="13"/>
  </cols>
  <sheetData>
    <row r="1" ht="15.4" spans="1:19">
      <c r="A1" s="14" t="s">
        <v>19</v>
      </c>
      <c r="B1" s="15" t="s">
        <v>747</v>
      </c>
      <c r="C1" s="16"/>
      <c r="D1" s="16"/>
      <c r="E1" s="16"/>
      <c r="F1" s="16"/>
      <c r="G1" s="16"/>
      <c r="H1" s="16"/>
      <c r="I1" s="16"/>
      <c r="J1" s="16"/>
      <c r="K1" s="16"/>
      <c r="L1" s="16"/>
      <c r="M1" s="16"/>
      <c r="N1" s="16"/>
      <c r="O1" s="16"/>
      <c r="P1" s="16"/>
      <c r="Q1" s="16"/>
      <c r="R1" s="16"/>
      <c r="S1" s="16"/>
    </row>
    <row r="2" s="47" customFormat="1" ht="30" customHeight="1" spans="1:19">
      <c r="A2" s="17" t="s">
        <v>748</v>
      </c>
      <c r="B2" s="17"/>
      <c r="C2" s="17"/>
      <c r="D2" s="17"/>
      <c r="E2" s="17"/>
      <c r="F2" s="17"/>
      <c r="G2" s="17"/>
      <c r="H2" s="17"/>
      <c r="I2" s="17"/>
      <c r="J2" s="17"/>
      <c r="K2" s="17"/>
      <c r="L2" s="17"/>
      <c r="M2" s="17"/>
      <c r="N2" s="17"/>
      <c r="O2" s="17"/>
      <c r="P2" s="17"/>
      <c r="Q2" s="17"/>
      <c r="R2" s="17"/>
      <c r="S2" s="17"/>
    </row>
    <row r="3" ht="15" customHeight="1" spans="1:19">
      <c r="A3" s="18" t="str">
        <f>'1-汇总表'!A3:G3</f>
        <v>评估基准日：2020年7月30日</v>
      </c>
      <c r="B3" s="18"/>
      <c r="C3" s="18"/>
      <c r="D3" s="18"/>
      <c r="E3" s="18"/>
      <c r="F3" s="18"/>
      <c r="G3" s="18"/>
      <c r="H3" s="18"/>
      <c r="I3" s="19"/>
      <c r="J3" s="19"/>
      <c r="K3" s="19"/>
      <c r="L3" s="19"/>
      <c r="M3" s="19"/>
      <c r="N3" s="19"/>
      <c r="O3" s="19"/>
      <c r="P3" s="19"/>
      <c r="Q3" s="19"/>
      <c r="R3" s="19"/>
      <c r="S3" s="19"/>
    </row>
    <row r="4" ht="15" customHeight="1" spans="1:19">
      <c r="A4" s="20"/>
      <c r="B4" s="20"/>
      <c r="C4" s="20"/>
      <c r="D4" s="20"/>
      <c r="E4" s="20"/>
      <c r="F4" s="20"/>
      <c r="G4" s="20"/>
      <c r="H4" s="20"/>
      <c r="I4" s="56"/>
      <c r="J4" s="56"/>
      <c r="K4" s="56"/>
      <c r="L4" s="56"/>
      <c r="M4" s="56"/>
      <c r="N4" s="56"/>
      <c r="O4" s="56"/>
      <c r="P4" s="56"/>
      <c r="Q4" s="56"/>
      <c r="R4" s="56"/>
      <c r="S4" s="21" t="s">
        <v>749</v>
      </c>
    </row>
    <row r="5" ht="15" customHeight="1" spans="1:19">
      <c r="A5" s="22" t="str">
        <f>'1-汇总表'!A5</f>
        <v>被评估单位（或产权持有单位）：贡山县隆鑫矿业有限公司</v>
      </c>
      <c r="M5" s="631"/>
      <c r="N5" s="631"/>
      <c r="O5" s="528"/>
      <c r="S5" s="23" t="s">
        <v>22</v>
      </c>
    </row>
    <row r="6" s="41" customFormat="1" ht="15" customHeight="1" spans="1:19">
      <c r="A6" s="24" t="s">
        <v>379</v>
      </c>
      <c r="B6" s="24" t="s">
        <v>750</v>
      </c>
      <c r="C6" s="24" t="s">
        <v>751</v>
      </c>
      <c r="D6" s="24" t="s">
        <v>752</v>
      </c>
      <c r="E6" s="24" t="s">
        <v>753</v>
      </c>
      <c r="F6" s="24" t="s">
        <v>541</v>
      </c>
      <c r="G6" s="607" t="s">
        <v>754</v>
      </c>
      <c r="H6" s="608" t="s">
        <v>755</v>
      </c>
      <c r="I6" s="607" t="s">
        <v>756</v>
      </c>
      <c r="J6" s="607" t="s">
        <v>757</v>
      </c>
      <c r="K6" s="607" t="s">
        <v>758</v>
      </c>
      <c r="L6" s="607" t="s">
        <v>759</v>
      </c>
      <c r="M6" s="612" t="s">
        <v>760</v>
      </c>
      <c r="N6" s="612" t="s">
        <v>761</v>
      </c>
      <c r="O6" s="52" t="s">
        <v>542</v>
      </c>
      <c r="P6" s="24" t="s">
        <v>543</v>
      </c>
      <c r="Q6" s="159" t="s">
        <v>544</v>
      </c>
      <c r="R6" s="24" t="s">
        <v>576</v>
      </c>
      <c r="S6" s="24" t="s">
        <v>467</v>
      </c>
    </row>
    <row r="7" ht="15" customHeight="1" spans="1:19">
      <c r="A7" s="27">
        <v>1</v>
      </c>
      <c r="B7" s="162"/>
      <c r="C7" s="633"/>
      <c r="D7" s="27"/>
      <c r="E7" s="27"/>
      <c r="F7" s="32"/>
      <c r="G7" s="609"/>
      <c r="H7" s="609"/>
      <c r="I7" s="609"/>
      <c r="J7" s="609"/>
      <c r="K7" s="609"/>
      <c r="L7" s="609"/>
      <c r="M7" s="609">
        <f t="shared" ref="M7" si="0">SUM(G7:L7)-F7</f>
        <v>0</v>
      </c>
      <c r="N7" s="615"/>
      <c r="O7" s="634">
        <v>-163554886.92</v>
      </c>
      <c r="P7" s="32"/>
      <c r="Q7" s="32"/>
      <c r="R7" s="32">
        <f t="shared" ref="R7" si="1">IF(O7=0,"",(P7-O7)/O7*100)</f>
        <v>-100</v>
      </c>
      <c r="S7" s="66"/>
    </row>
    <row r="8" ht="15" customHeight="1" spans="1:19">
      <c r="A8" s="27"/>
      <c r="B8" s="162"/>
      <c r="C8" s="633"/>
      <c r="D8" s="27"/>
      <c r="E8" s="27"/>
      <c r="F8" s="32"/>
      <c r="G8" s="609"/>
      <c r="H8" s="609"/>
      <c r="I8" s="609"/>
      <c r="J8" s="609"/>
      <c r="K8" s="609"/>
      <c r="L8" s="609"/>
      <c r="M8" s="609"/>
      <c r="N8" s="615"/>
      <c r="O8" s="635"/>
      <c r="P8" s="32"/>
      <c r="Q8" s="32"/>
      <c r="R8" s="32"/>
      <c r="S8" s="66"/>
    </row>
    <row r="9" ht="15" customHeight="1" spans="1:19">
      <c r="A9" s="27"/>
      <c r="B9" s="162"/>
      <c r="C9" s="27"/>
      <c r="D9" s="29"/>
      <c r="E9" s="27"/>
      <c r="F9" s="32"/>
      <c r="G9" s="609"/>
      <c r="H9" s="609"/>
      <c r="I9" s="609"/>
      <c r="J9" s="609"/>
      <c r="K9" s="609"/>
      <c r="L9" s="609"/>
      <c r="M9" s="609"/>
      <c r="N9" s="615"/>
      <c r="O9" s="635"/>
      <c r="P9" s="32"/>
      <c r="Q9" s="32"/>
      <c r="R9" s="32"/>
      <c r="S9" s="33"/>
    </row>
    <row r="10" ht="15" customHeight="1" spans="1:19">
      <c r="A10" s="27"/>
      <c r="B10" s="63"/>
      <c r="C10" s="27"/>
      <c r="D10" s="29"/>
      <c r="E10" s="27"/>
      <c r="F10" s="32"/>
      <c r="G10" s="609"/>
      <c r="H10" s="609"/>
      <c r="I10" s="609"/>
      <c r="J10" s="609"/>
      <c r="K10" s="609"/>
      <c r="L10" s="609"/>
      <c r="M10" s="609"/>
      <c r="N10" s="615"/>
      <c r="O10" s="85"/>
      <c r="P10" s="32"/>
      <c r="Q10" s="32"/>
      <c r="R10" s="32"/>
      <c r="S10" s="33"/>
    </row>
    <row r="11" ht="15" customHeight="1" spans="1:19">
      <c r="A11" s="27"/>
      <c r="B11" s="63"/>
      <c r="C11" s="27"/>
      <c r="D11" s="29"/>
      <c r="E11" s="27"/>
      <c r="F11" s="32"/>
      <c r="G11" s="609"/>
      <c r="H11" s="609"/>
      <c r="I11" s="609"/>
      <c r="J11" s="609"/>
      <c r="K11" s="609"/>
      <c r="L11" s="609"/>
      <c r="M11" s="609">
        <f t="shared" ref="M11:M21" si="2">SUM(G11:L11)-F11</f>
        <v>0</v>
      </c>
      <c r="N11" s="615"/>
      <c r="O11" s="85"/>
      <c r="P11" s="32"/>
      <c r="Q11" s="32"/>
      <c r="R11" s="32" t="str">
        <f t="shared" ref="R11:R22" si="3">IF(O11=0,"",(P11-O11)/O11*100)</f>
        <v/>
      </c>
      <c r="S11" s="33"/>
    </row>
    <row r="12" ht="15" customHeight="1" spans="1:19">
      <c r="A12" s="27"/>
      <c r="B12" s="63"/>
      <c r="C12" s="27"/>
      <c r="D12" s="29"/>
      <c r="E12" s="27"/>
      <c r="F12" s="32"/>
      <c r="G12" s="609"/>
      <c r="H12" s="609"/>
      <c r="I12" s="609"/>
      <c r="J12" s="609"/>
      <c r="K12" s="609"/>
      <c r="L12" s="609"/>
      <c r="M12" s="609">
        <f t="shared" si="2"/>
        <v>0</v>
      </c>
      <c r="N12" s="615"/>
      <c r="O12" s="85"/>
      <c r="P12" s="32"/>
      <c r="Q12" s="32"/>
      <c r="R12" s="32" t="str">
        <f t="shared" si="3"/>
        <v/>
      </c>
      <c r="S12" s="33"/>
    </row>
    <row r="13" ht="15" customHeight="1" spans="1:19">
      <c r="A13" s="27"/>
      <c r="B13" s="63"/>
      <c r="C13" s="27"/>
      <c r="D13" s="29"/>
      <c r="E13" s="27"/>
      <c r="F13" s="32"/>
      <c r="G13" s="609"/>
      <c r="H13" s="609"/>
      <c r="I13" s="609"/>
      <c r="J13" s="609"/>
      <c r="K13" s="609"/>
      <c r="L13" s="609"/>
      <c r="M13" s="609">
        <f t="shared" si="2"/>
        <v>0</v>
      </c>
      <c r="N13" s="615"/>
      <c r="O13" s="85"/>
      <c r="P13" s="32"/>
      <c r="Q13" s="32"/>
      <c r="R13" s="32" t="str">
        <f t="shared" si="3"/>
        <v/>
      </c>
      <c r="S13" s="33"/>
    </row>
    <row r="14" ht="15" customHeight="1" spans="1:19">
      <c r="A14" s="27"/>
      <c r="B14" s="63"/>
      <c r="C14" s="27"/>
      <c r="D14" s="29"/>
      <c r="E14" s="27"/>
      <c r="F14" s="32"/>
      <c r="G14" s="609"/>
      <c r="H14" s="609"/>
      <c r="I14" s="609"/>
      <c r="J14" s="609"/>
      <c r="K14" s="609"/>
      <c r="L14" s="609"/>
      <c r="M14" s="609">
        <f t="shared" si="2"/>
        <v>0</v>
      </c>
      <c r="N14" s="615"/>
      <c r="O14" s="85"/>
      <c r="P14" s="32"/>
      <c r="Q14" s="32"/>
      <c r="R14" s="32" t="str">
        <f t="shared" si="3"/>
        <v/>
      </c>
      <c r="S14" s="33"/>
    </row>
    <row r="15" ht="15" customHeight="1" spans="1:19">
      <c r="A15" s="27"/>
      <c r="B15" s="63"/>
      <c r="C15" s="27"/>
      <c r="D15" s="29"/>
      <c r="E15" s="27"/>
      <c r="F15" s="32"/>
      <c r="G15" s="609"/>
      <c r="H15" s="609"/>
      <c r="I15" s="609"/>
      <c r="J15" s="609"/>
      <c r="K15" s="609"/>
      <c r="L15" s="609"/>
      <c r="M15" s="609">
        <f t="shared" si="2"/>
        <v>0</v>
      </c>
      <c r="N15" s="615"/>
      <c r="O15" s="85"/>
      <c r="P15" s="32"/>
      <c r="Q15" s="32"/>
      <c r="R15" s="32" t="str">
        <f t="shared" si="3"/>
        <v/>
      </c>
      <c r="S15" s="33"/>
    </row>
    <row r="16" ht="15" customHeight="1" spans="1:19">
      <c r="A16" s="27"/>
      <c r="B16" s="63"/>
      <c r="C16" s="27"/>
      <c r="D16" s="29"/>
      <c r="E16" s="27"/>
      <c r="F16" s="32"/>
      <c r="G16" s="609"/>
      <c r="H16" s="609"/>
      <c r="I16" s="609"/>
      <c r="J16" s="609"/>
      <c r="K16" s="609"/>
      <c r="L16" s="609"/>
      <c r="M16" s="609">
        <f t="shared" si="2"/>
        <v>0</v>
      </c>
      <c r="N16" s="615"/>
      <c r="O16" s="85"/>
      <c r="P16" s="32"/>
      <c r="Q16" s="32"/>
      <c r="R16" s="32" t="str">
        <f t="shared" si="3"/>
        <v/>
      </c>
      <c r="S16" s="33"/>
    </row>
    <row r="17" ht="15" customHeight="1" spans="1:19">
      <c r="A17" s="27"/>
      <c r="B17" s="63"/>
      <c r="C17" s="27"/>
      <c r="D17" s="29"/>
      <c r="E17" s="27"/>
      <c r="F17" s="32"/>
      <c r="G17" s="609"/>
      <c r="H17" s="609"/>
      <c r="I17" s="609"/>
      <c r="J17" s="609"/>
      <c r="K17" s="609"/>
      <c r="L17" s="609"/>
      <c r="M17" s="609">
        <f t="shared" si="2"/>
        <v>0</v>
      </c>
      <c r="N17" s="615"/>
      <c r="O17" s="85"/>
      <c r="P17" s="32"/>
      <c r="Q17" s="32"/>
      <c r="R17" s="32" t="str">
        <f t="shared" si="3"/>
        <v/>
      </c>
      <c r="S17" s="33"/>
    </row>
    <row r="18" ht="15" customHeight="1" spans="1:19">
      <c r="A18" s="27"/>
      <c r="B18" s="63"/>
      <c r="C18" s="27"/>
      <c r="D18" s="29"/>
      <c r="E18" s="27"/>
      <c r="F18" s="32"/>
      <c r="G18" s="609"/>
      <c r="H18" s="609"/>
      <c r="I18" s="609"/>
      <c r="J18" s="609"/>
      <c r="K18" s="609"/>
      <c r="L18" s="609"/>
      <c r="M18" s="609">
        <f t="shared" si="2"/>
        <v>0</v>
      </c>
      <c r="N18" s="615"/>
      <c r="O18" s="85"/>
      <c r="P18" s="32"/>
      <c r="Q18" s="32"/>
      <c r="R18" s="32" t="str">
        <f t="shared" si="3"/>
        <v/>
      </c>
      <c r="S18" s="33"/>
    </row>
    <row r="19" ht="15" customHeight="1" spans="1:19">
      <c r="A19" s="27"/>
      <c r="B19" s="63"/>
      <c r="C19" s="27"/>
      <c r="D19" s="29"/>
      <c r="E19" s="27"/>
      <c r="F19" s="32"/>
      <c r="G19" s="609"/>
      <c r="H19" s="609"/>
      <c r="I19" s="609"/>
      <c r="J19" s="609"/>
      <c r="K19" s="609"/>
      <c r="L19" s="609"/>
      <c r="M19" s="609">
        <f t="shared" si="2"/>
        <v>0</v>
      </c>
      <c r="N19" s="615"/>
      <c r="O19" s="85"/>
      <c r="P19" s="32"/>
      <c r="Q19" s="32"/>
      <c r="R19" s="32" t="str">
        <f t="shared" si="3"/>
        <v/>
      </c>
      <c r="S19" s="33"/>
    </row>
    <row r="20" ht="15" customHeight="1" spans="1:19">
      <c r="A20" s="35" t="s">
        <v>745</v>
      </c>
      <c r="B20" s="36"/>
      <c r="C20" s="27"/>
      <c r="D20" s="29"/>
      <c r="E20" s="27"/>
      <c r="F20" s="32">
        <f t="shared" ref="F20:L20" si="4">SUM(F7:F19)</f>
        <v>0</v>
      </c>
      <c r="G20" s="609">
        <f t="shared" si="4"/>
        <v>0</v>
      </c>
      <c r="H20" s="609">
        <f t="shared" si="4"/>
        <v>0</v>
      </c>
      <c r="I20" s="609">
        <f t="shared" si="4"/>
        <v>0</v>
      </c>
      <c r="J20" s="609">
        <f t="shared" si="4"/>
        <v>0</v>
      </c>
      <c r="K20" s="609">
        <f t="shared" si="4"/>
        <v>0</v>
      </c>
      <c r="L20" s="609">
        <f t="shared" si="4"/>
        <v>0</v>
      </c>
      <c r="M20" s="609">
        <f t="shared" si="2"/>
        <v>0</v>
      </c>
      <c r="N20" s="615">
        <f>SUM(N7:N19)</f>
        <v>0</v>
      </c>
      <c r="O20" s="85">
        <f>SUM(O7:O19)</f>
        <v>-163554886.92</v>
      </c>
      <c r="P20" s="32">
        <f>SUM(P7:P19)</f>
        <v>0</v>
      </c>
      <c r="Q20" s="32">
        <f>P20-O20</f>
        <v>163554886.92</v>
      </c>
      <c r="R20" s="32">
        <f t="shared" si="3"/>
        <v>-100</v>
      </c>
      <c r="S20" s="33"/>
    </row>
    <row r="21" ht="15" customHeight="1" spans="1:19">
      <c r="A21" s="35" t="s">
        <v>762</v>
      </c>
      <c r="B21" s="36"/>
      <c r="C21" s="27"/>
      <c r="D21" s="29"/>
      <c r="E21" s="27"/>
      <c r="F21" s="32"/>
      <c r="G21" s="609"/>
      <c r="H21" s="609"/>
      <c r="I21" s="609"/>
      <c r="J21" s="609"/>
      <c r="K21" s="609"/>
      <c r="L21" s="609"/>
      <c r="M21" s="609">
        <f t="shared" si="2"/>
        <v>0</v>
      </c>
      <c r="N21" s="615"/>
      <c r="O21" s="85"/>
      <c r="P21" s="32"/>
      <c r="Q21" s="32">
        <f>P21-O21</f>
        <v>0</v>
      </c>
      <c r="R21" s="32" t="str">
        <f t="shared" si="3"/>
        <v/>
      </c>
      <c r="S21" s="33"/>
    </row>
    <row r="22" ht="15" customHeight="1" spans="1:19">
      <c r="A22" s="35" t="s">
        <v>745</v>
      </c>
      <c r="B22" s="36"/>
      <c r="C22" s="33"/>
      <c r="D22" s="29"/>
      <c r="E22" s="33"/>
      <c r="F22" s="32">
        <f>F20-F21</f>
        <v>0</v>
      </c>
      <c r="G22" s="32">
        <f t="shared" ref="G22:P22" si="5">G20-G21</f>
        <v>0</v>
      </c>
      <c r="H22" s="32">
        <f t="shared" si="5"/>
        <v>0</v>
      </c>
      <c r="I22" s="32">
        <f t="shared" si="5"/>
        <v>0</v>
      </c>
      <c r="J22" s="32">
        <f t="shared" si="5"/>
        <v>0</v>
      </c>
      <c r="K22" s="32">
        <f t="shared" si="5"/>
        <v>0</v>
      </c>
      <c r="L22" s="32">
        <f t="shared" si="5"/>
        <v>0</v>
      </c>
      <c r="M22" s="32">
        <f t="shared" si="5"/>
        <v>0</v>
      </c>
      <c r="N22" s="32">
        <f t="shared" si="5"/>
        <v>0</v>
      </c>
      <c r="O22" s="34">
        <f t="shared" si="5"/>
        <v>-163554886.92</v>
      </c>
      <c r="P22" s="34">
        <f t="shared" si="5"/>
        <v>0</v>
      </c>
      <c r="Q22" s="32">
        <f>P22-O22</f>
        <v>163554886.92</v>
      </c>
      <c r="R22" s="32">
        <f t="shared" si="3"/>
        <v>-100</v>
      </c>
      <c r="S22" s="33"/>
    </row>
    <row r="23" s="38" customFormat="1" customHeight="1" spans="1:17">
      <c r="A23" s="37" t="str">
        <f>封面!D17&amp;封面!E17</f>
        <v>被评估单位（或产权持有单位）填表人：</v>
      </c>
      <c r="H23" s="140"/>
      <c r="I23" s="140"/>
      <c r="J23" s="140"/>
      <c r="K23" s="140"/>
      <c r="L23" s="140"/>
      <c r="M23" s="140"/>
      <c r="N23" s="618"/>
      <c r="O23" s="140"/>
      <c r="Q23" s="38" t="str">
        <f>评估人员!C3&amp;"："&amp;评估人员!D10</f>
        <v>评估人员：</v>
      </c>
    </row>
    <row r="24" s="38" customFormat="1" customHeight="1" spans="1:15">
      <c r="A24" s="37" t="str">
        <f>封面!D19&amp;封面!E19&amp;封面!F19&amp;封面!G19&amp;封面!H19&amp;封面!I19&amp;封面!J19</f>
        <v>填表日期：2020年5月20日</v>
      </c>
      <c r="G24" s="140"/>
      <c r="H24" s="140"/>
      <c r="I24" s="140"/>
      <c r="J24" s="140"/>
      <c r="K24" s="140"/>
      <c r="L24" s="140"/>
      <c r="M24" s="140"/>
      <c r="N24" s="618"/>
      <c r="O24" s="69"/>
    </row>
    <row r="25" customHeight="1" spans="2:3">
      <c r="B25" s="170" t="s">
        <v>763</v>
      </c>
      <c r="C25" s="38" t="s">
        <v>764</v>
      </c>
    </row>
    <row r="26" customHeight="1" spans="2:3">
      <c r="B26" s="23" t="s">
        <v>765</v>
      </c>
      <c r="C26" s="13" t="s">
        <v>766</v>
      </c>
    </row>
    <row r="27" customHeight="1" spans="3:7">
      <c r="C27" s="13" t="s">
        <v>767</v>
      </c>
      <c r="G27" s="371"/>
    </row>
    <row r="28" customHeight="1" spans="3:7">
      <c r="C28" s="13" t="s">
        <v>768</v>
      </c>
      <c r="G28" s="371"/>
    </row>
    <row r="29" customHeight="1" spans="3:3">
      <c r="C29" s="13" t="s">
        <v>769</v>
      </c>
    </row>
  </sheetData>
  <mergeCells count="5">
    <mergeCell ref="A2:S2"/>
    <mergeCell ref="A3:S3"/>
    <mergeCell ref="A20:B20"/>
    <mergeCell ref="A21:B21"/>
    <mergeCell ref="A22:B22"/>
  </mergeCells>
  <hyperlinks>
    <hyperlink ref="A1" location="索引目录!D13" display="返回索引页"/>
    <hyperlink ref="B1" location="'3-流动汇总'!B9" display="返回 "/>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&amp;R&amp;"仿宋_GB2312,常规"&amp;10
共&amp;N页第&amp;P页</oddHeader>
  </headerFooter>
  <ignoredErrors>
    <ignoredError sqref="M20" formula="1"/>
  </ignoredErrors>
  <legacyDrawing r:id="rId2"/>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sheetPr>
  <dimension ref="A1:S20"/>
  <sheetViews>
    <sheetView workbookViewId="0">
      <pane xSplit="15" ySplit="6" topLeftCell="P7" activePane="bottomRight" state="frozen"/>
      <selection/>
      <selection pane="topRight"/>
      <selection pane="bottomLeft"/>
      <selection pane="bottomRight" activeCell="C11" sqref="C11"/>
    </sheetView>
  </sheetViews>
  <sheetFormatPr defaultColWidth="8.64166666666667" defaultRowHeight="15.75" customHeight="1"/>
  <cols>
    <col min="1" max="1" width="6.35833333333333" style="13" customWidth="1"/>
    <col min="2" max="2" width="28.7083333333333" style="620" customWidth="1"/>
    <col min="3" max="3" width="12" style="13" customWidth="1"/>
    <col min="4" max="4" width="11.3583333333333" style="13" customWidth="1"/>
    <col min="5" max="5" width="9.06666666666667" style="13" customWidth="1"/>
    <col min="6" max="14" width="13.7083333333333" style="13" hidden="1" customWidth="1" outlineLevel="1"/>
    <col min="15" max="15" width="17.7083333333333" style="13" customWidth="1" collapsed="1"/>
    <col min="16" max="17" width="14.2083333333333" style="13" customWidth="1"/>
    <col min="18" max="18" width="10.8583333333333" style="13" customWidth="1"/>
    <col min="19" max="19" width="14" style="13" customWidth="1"/>
    <col min="20" max="32" width="9" style="13"/>
    <col min="33" max="16384" width="8.64166666666667" style="13"/>
  </cols>
  <sheetData>
    <row r="1" ht="15.4" spans="1:19">
      <c r="A1" s="14" t="s">
        <v>19</v>
      </c>
      <c r="B1" s="621" t="s">
        <v>572</v>
      </c>
      <c r="C1" s="16"/>
      <c r="D1" s="16"/>
      <c r="E1" s="16"/>
      <c r="F1" s="16"/>
      <c r="G1" s="16"/>
      <c r="H1" s="16"/>
      <c r="I1" s="16"/>
      <c r="J1" s="16"/>
      <c r="K1" s="16"/>
      <c r="L1" s="16"/>
      <c r="M1" s="16"/>
      <c r="N1" s="16"/>
      <c r="O1" s="16"/>
      <c r="P1" s="16"/>
      <c r="Q1" s="16"/>
      <c r="R1" s="16"/>
      <c r="S1" s="16"/>
    </row>
    <row r="2" s="47" customFormat="1" ht="30" customHeight="1" spans="1:19">
      <c r="A2" s="17" t="s">
        <v>770</v>
      </c>
      <c r="B2" s="622"/>
      <c r="C2" s="17"/>
      <c r="D2" s="17"/>
      <c r="E2" s="17"/>
      <c r="F2" s="17"/>
      <c r="G2" s="17"/>
      <c r="H2" s="17"/>
      <c r="I2" s="17"/>
      <c r="J2" s="17"/>
      <c r="K2" s="17"/>
      <c r="L2" s="17"/>
      <c r="M2" s="17"/>
      <c r="N2" s="17"/>
      <c r="O2" s="17"/>
      <c r="P2" s="17"/>
      <c r="Q2" s="17"/>
      <c r="R2" s="17"/>
      <c r="S2" s="17"/>
    </row>
    <row r="3" ht="15" customHeight="1" spans="1:19">
      <c r="A3" s="18" t="str">
        <f>'1-汇总表'!A3:G3</f>
        <v>评估基准日：2020年7月30日</v>
      </c>
      <c r="B3" s="623"/>
      <c r="C3" s="18"/>
      <c r="D3" s="18"/>
      <c r="E3" s="18"/>
      <c r="F3" s="18"/>
      <c r="G3" s="18"/>
      <c r="H3" s="18"/>
      <c r="I3" s="18"/>
      <c r="J3" s="18"/>
      <c r="K3" s="18"/>
      <c r="L3" s="18"/>
      <c r="M3" s="18"/>
      <c r="N3" s="18"/>
      <c r="O3" s="18"/>
      <c r="P3" s="18"/>
      <c r="Q3" s="18"/>
      <c r="R3" s="18"/>
      <c r="S3" s="18"/>
    </row>
    <row r="4" ht="15" customHeight="1" spans="1:19">
      <c r="A4" s="20"/>
      <c r="B4" s="624"/>
      <c r="C4" s="20"/>
      <c r="D4" s="20"/>
      <c r="E4" s="20"/>
      <c r="F4" s="20"/>
      <c r="G4" s="20"/>
      <c r="H4" s="20"/>
      <c r="I4" s="20"/>
      <c r="J4" s="20"/>
      <c r="K4" s="20"/>
      <c r="L4" s="20"/>
      <c r="M4" s="20"/>
      <c r="N4" s="20"/>
      <c r="O4" s="20"/>
      <c r="P4" s="56"/>
      <c r="Q4" s="56"/>
      <c r="R4" s="56"/>
      <c r="S4" s="21" t="s">
        <v>771</v>
      </c>
    </row>
    <row r="5" ht="15" customHeight="1" spans="1:19">
      <c r="A5" s="22" t="str">
        <f>'1-汇总表'!A5</f>
        <v>被评估单位（或产权持有单位）：贡山县隆鑫矿业有限公司</v>
      </c>
      <c r="G5" s="625"/>
      <c r="H5" s="625"/>
      <c r="I5" s="625"/>
      <c r="J5" s="625"/>
      <c r="K5" s="625"/>
      <c r="L5" s="625"/>
      <c r="M5" s="631"/>
      <c r="N5" s="631"/>
      <c r="S5" s="23" t="s">
        <v>22</v>
      </c>
    </row>
    <row r="6" s="12" customFormat="1" ht="22.5" customHeight="1" spans="1:19">
      <c r="A6" s="24" t="s">
        <v>379</v>
      </c>
      <c r="B6" s="626" t="s">
        <v>772</v>
      </c>
      <c r="C6" s="24" t="s">
        <v>751</v>
      </c>
      <c r="D6" s="24" t="s">
        <v>752</v>
      </c>
      <c r="E6" s="24" t="s">
        <v>753</v>
      </c>
      <c r="F6" s="115" t="s">
        <v>541</v>
      </c>
      <c r="G6" s="607" t="s">
        <v>754</v>
      </c>
      <c r="H6" s="608" t="s">
        <v>755</v>
      </c>
      <c r="I6" s="607" t="s">
        <v>756</v>
      </c>
      <c r="J6" s="607" t="s">
        <v>757</v>
      </c>
      <c r="K6" s="607" t="s">
        <v>758</v>
      </c>
      <c r="L6" s="607" t="s">
        <v>759</v>
      </c>
      <c r="M6" s="612" t="s">
        <v>760</v>
      </c>
      <c r="N6" s="612" t="s">
        <v>761</v>
      </c>
      <c r="O6" s="52" t="s">
        <v>542</v>
      </c>
      <c r="P6" s="24" t="s">
        <v>543</v>
      </c>
      <c r="Q6" s="159" t="s">
        <v>544</v>
      </c>
      <c r="R6" s="24" t="s">
        <v>744</v>
      </c>
      <c r="S6" s="24" t="s">
        <v>467</v>
      </c>
    </row>
    <row r="7" ht="15" customHeight="1" spans="1:19">
      <c r="A7" s="27">
        <v>1</v>
      </c>
      <c r="B7" s="627"/>
      <c r="C7" s="614"/>
      <c r="D7" s="614"/>
      <c r="E7" s="614"/>
      <c r="F7" s="614"/>
      <c r="G7" s="614"/>
      <c r="H7" s="614"/>
      <c r="I7" s="614"/>
      <c r="J7" s="614"/>
      <c r="K7" s="614"/>
      <c r="L7" s="614"/>
      <c r="M7" s="614"/>
      <c r="N7" s="614"/>
      <c r="O7" s="614">
        <v>-534614890.63</v>
      </c>
      <c r="P7" s="614"/>
      <c r="Q7" s="614">
        <f>P7-O7</f>
        <v>534614890.63</v>
      </c>
      <c r="R7" s="32">
        <f>IF(O7=0,"",(P7-O7)/O7*100)</f>
        <v>-100</v>
      </c>
      <c r="S7" s="66"/>
    </row>
    <row r="8" customFormat="1" ht="15" customHeight="1" spans="1:19">
      <c r="A8" s="27"/>
      <c r="B8" s="627"/>
      <c r="C8" s="614"/>
      <c r="D8" s="614"/>
      <c r="E8" s="614"/>
      <c r="F8" s="614"/>
      <c r="G8" s="614"/>
      <c r="H8" s="614"/>
      <c r="I8" s="614"/>
      <c r="J8" s="614"/>
      <c r="K8" s="614"/>
      <c r="L8" s="614"/>
      <c r="M8" s="614"/>
      <c r="N8" s="614"/>
      <c r="O8" s="614"/>
      <c r="P8" s="614"/>
      <c r="Q8" s="614"/>
      <c r="R8" s="32"/>
      <c r="S8" s="33"/>
    </row>
    <row r="9" customFormat="1" ht="15" customHeight="1" spans="1:19">
      <c r="A9" s="27"/>
      <c r="B9" s="628"/>
      <c r="C9" s="27"/>
      <c r="D9" s="29"/>
      <c r="E9" s="33"/>
      <c r="F9" s="65"/>
      <c r="G9" s="32"/>
      <c r="H9" s="32"/>
      <c r="I9" s="32"/>
      <c r="J9" s="32"/>
      <c r="K9" s="32"/>
      <c r="L9" s="32"/>
      <c r="M9" s="86"/>
      <c r="N9" s="31"/>
      <c r="O9" s="632"/>
      <c r="P9" s="32"/>
      <c r="Q9" s="32"/>
      <c r="R9" s="32"/>
      <c r="S9" s="33"/>
    </row>
    <row r="10" customFormat="1" ht="15" customHeight="1" spans="1:19">
      <c r="A10" s="27"/>
      <c r="B10" s="628"/>
      <c r="C10" s="27"/>
      <c r="D10" s="29"/>
      <c r="E10" s="33"/>
      <c r="F10" s="65"/>
      <c r="G10" s="32"/>
      <c r="H10" s="32"/>
      <c r="I10" s="32"/>
      <c r="J10" s="32"/>
      <c r="K10" s="32"/>
      <c r="L10" s="32"/>
      <c r="M10" s="86"/>
      <c r="N10" s="31"/>
      <c r="O10" s="632"/>
      <c r="P10" s="32"/>
      <c r="Q10" s="32"/>
      <c r="R10" s="32"/>
      <c r="S10" s="33"/>
    </row>
    <row r="11" customFormat="1" ht="15" customHeight="1" spans="1:19">
      <c r="A11" s="27"/>
      <c r="B11" s="628"/>
      <c r="C11" s="27"/>
      <c r="D11" s="29"/>
      <c r="E11" s="33"/>
      <c r="F11" s="65"/>
      <c r="G11" s="32"/>
      <c r="H11" s="32"/>
      <c r="I11" s="32"/>
      <c r="J11" s="32"/>
      <c r="K11" s="32"/>
      <c r="L11" s="32"/>
      <c r="M11" s="86"/>
      <c r="N11" s="31"/>
      <c r="O11" s="632"/>
      <c r="P11" s="32"/>
      <c r="Q11" s="32"/>
      <c r="R11" s="32"/>
      <c r="S11" s="33"/>
    </row>
    <row r="12" customFormat="1" ht="15" customHeight="1" spans="1:19">
      <c r="A12" s="27"/>
      <c r="B12" s="628"/>
      <c r="C12" s="27"/>
      <c r="D12" s="29"/>
      <c r="E12" s="33"/>
      <c r="F12" s="65"/>
      <c r="G12" s="32"/>
      <c r="H12" s="32"/>
      <c r="I12" s="32"/>
      <c r="J12" s="32"/>
      <c r="K12" s="32"/>
      <c r="L12" s="32"/>
      <c r="M12" s="86"/>
      <c r="N12" s="31"/>
      <c r="O12" s="632"/>
      <c r="P12" s="32"/>
      <c r="Q12" s="32"/>
      <c r="R12" s="32"/>
      <c r="S12" s="33"/>
    </row>
    <row r="13" customFormat="1" ht="15" customHeight="1" spans="1:19">
      <c r="A13" s="27"/>
      <c r="B13" s="628"/>
      <c r="C13" s="27"/>
      <c r="D13" s="29"/>
      <c r="E13" s="33"/>
      <c r="F13" s="65"/>
      <c r="G13" s="32"/>
      <c r="H13" s="32"/>
      <c r="I13" s="32"/>
      <c r="J13" s="32"/>
      <c r="K13" s="32"/>
      <c r="L13" s="32"/>
      <c r="M13" s="86"/>
      <c r="N13" s="31"/>
      <c r="O13" s="632"/>
      <c r="P13" s="32"/>
      <c r="Q13" s="32"/>
      <c r="R13" s="32"/>
      <c r="S13" s="33"/>
    </row>
    <row r="14" customFormat="1" ht="15" customHeight="1" spans="1:19">
      <c r="A14" s="27"/>
      <c r="B14" s="628"/>
      <c r="C14" s="27"/>
      <c r="D14" s="29"/>
      <c r="E14" s="33"/>
      <c r="F14" s="65"/>
      <c r="G14" s="32"/>
      <c r="H14" s="32"/>
      <c r="I14" s="32"/>
      <c r="J14" s="32"/>
      <c r="K14" s="32"/>
      <c r="L14" s="32"/>
      <c r="M14" s="86"/>
      <c r="N14" s="31"/>
      <c r="O14" s="632"/>
      <c r="P14" s="32"/>
      <c r="Q14" s="32"/>
      <c r="R14" s="32"/>
      <c r="S14" s="33"/>
    </row>
    <row r="15" ht="15" customHeight="1" spans="1:19">
      <c r="A15" s="27"/>
      <c r="B15" s="570"/>
      <c r="C15" s="27"/>
      <c r="D15" s="29"/>
      <c r="E15" s="33"/>
      <c r="F15" s="65"/>
      <c r="G15" s="32"/>
      <c r="H15" s="32"/>
      <c r="I15" s="32"/>
      <c r="J15" s="32"/>
      <c r="K15" s="32"/>
      <c r="L15" s="32"/>
      <c r="M15" s="86">
        <f>SUM(G15:L15)-F15</f>
        <v>0</v>
      </c>
      <c r="N15" s="31"/>
      <c r="O15" s="34"/>
      <c r="P15" s="32"/>
      <c r="Q15" s="32"/>
      <c r="R15" s="32" t="str">
        <f>IF(O15=0,"",(P15-O15)/O15*100)</f>
        <v/>
      </c>
      <c r="S15" s="33"/>
    </row>
    <row r="16" ht="15" customHeight="1" spans="1:19">
      <c r="A16" s="35" t="s">
        <v>745</v>
      </c>
      <c r="B16" s="629"/>
      <c r="C16" s="27"/>
      <c r="D16" s="29"/>
      <c r="E16" s="33"/>
      <c r="F16" s="65"/>
      <c r="G16" s="32"/>
      <c r="H16" s="32"/>
      <c r="I16" s="32"/>
      <c r="J16" s="32"/>
      <c r="K16" s="32"/>
      <c r="L16" s="32"/>
      <c r="M16" s="86">
        <f>SUM(G16:L16)-F16</f>
        <v>0</v>
      </c>
      <c r="N16" s="31"/>
      <c r="O16" s="34">
        <f>SUM(O7:O15)</f>
        <v>-534614890.63</v>
      </c>
      <c r="P16" s="34">
        <f>SUM(P7:P15)</f>
        <v>0</v>
      </c>
      <c r="Q16" s="32">
        <f>P16-O16</f>
        <v>534614890.63</v>
      </c>
      <c r="R16" s="32">
        <f>IF(O16=0,"",(P16-O16)/O16*100)</f>
        <v>-100</v>
      </c>
      <c r="S16" s="33"/>
    </row>
    <row r="17" ht="15" customHeight="1" spans="1:19">
      <c r="A17" s="35" t="s">
        <v>773</v>
      </c>
      <c r="B17" s="629"/>
      <c r="C17" s="27"/>
      <c r="D17" s="29"/>
      <c r="E17" s="33"/>
      <c r="F17" s="65"/>
      <c r="G17" s="32"/>
      <c r="H17" s="32"/>
      <c r="I17" s="32"/>
      <c r="J17" s="32"/>
      <c r="K17" s="32"/>
      <c r="L17" s="32"/>
      <c r="M17" s="86">
        <f>SUM(G17:L17)-F17</f>
        <v>0</v>
      </c>
      <c r="N17" s="31"/>
      <c r="O17" s="34"/>
      <c r="P17" s="32"/>
      <c r="Q17" s="32">
        <f>P17-O17</f>
        <v>0</v>
      </c>
      <c r="R17" s="32" t="str">
        <f>IF(O17=0,"",(P17-O17)/O17*100)</f>
        <v/>
      </c>
      <c r="S17" s="33"/>
    </row>
    <row r="18" ht="15" customHeight="1" spans="1:19">
      <c r="A18" s="35" t="s">
        <v>745</v>
      </c>
      <c r="B18" s="629"/>
      <c r="C18" s="33"/>
      <c r="D18" s="29"/>
      <c r="E18" s="33"/>
      <c r="F18" s="65">
        <f>SUM(F7:F17)</f>
        <v>0</v>
      </c>
      <c r="G18" s="32"/>
      <c r="H18" s="32"/>
      <c r="I18" s="32"/>
      <c r="J18" s="32"/>
      <c r="K18" s="32"/>
      <c r="L18" s="32"/>
      <c r="M18" s="86">
        <f>M16-M17</f>
        <v>0</v>
      </c>
      <c r="N18" s="31"/>
      <c r="O18" s="34">
        <f>O16-O17</f>
        <v>-534614890.63</v>
      </c>
      <c r="P18" s="34">
        <f>P16-P17</f>
        <v>0</v>
      </c>
      <c r="Q18" s="32">
        <f>P18-O18</f>
        <v>534614890.63</v>
      </c>
      <c r="R18" s="32">
        <f>IF(O18=0,"",(P18-O18)/O18*100)</f>
        <v>-100</v>
      </c>
      <c r="S18" s="33"/>
    </row>
    <row r="19" s="38" customFormat="1" customHeight="1" spans="1:17">
      <c r="A19" s="37" t="str">
        <f>'3-流动汇总'!A29</f>
        <v>被评估单位（或产权持有单位）填表人：</v>
      </c>
      <c r="B19" s="630"/>
      <c r="O19" s="22"/>
      <c r="Q19" s="38" t="str">
        <f>评估人员!C3&amp;"："&amp;评估人员!D10</f>
        <v>评估人员：</v>
      </c>
    </row>
    <row r="20" s="38" customFormat="1" customHeight="1" spans="1:2">
      <c r="A20" s="37" t="str">
        <f>'3-流动汇总'!A30</f>
        <v>填表日期：2020年5月20日</v>
      </c>
      <c r="B20" s="630"/>
    </row>
  </sheetData>
  <dataValidations count="1">
    <dataValidation type="decimal" operator="greaterThanOrEqual" allowBlank="1" showInputMessage="1" showErrorMessage="1" error="请检查重分类是否正确" sqref="P7">
      <formula1>0</formula1>
    </dataValidation>
  </dataValidations>
  <hyperlinks>
    <hyperlink ref="A1" location="索引目录!D14" display="返回索引页"/>
    <hyperlink ref="B1" location="'3-流动汇总'!B11"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&amp;R&amp;"仿宋_GB2312,常规"&amp;10
共&amp;N页第&amp;P页</oddHeader>
  </headerFooter>
  <legacyDrawing r:id="rId2"/>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workbookViewId="0">
      <pane xSplit="8" ySplit="6" topLeftCell="I7" activePane="bottomRight" state="frozen"/>
      <selection/>
      <selection pane="topRight"/>
      <selection pane="bottomLeft"/>
      <selection pane="bottomRight" activeCell="B9" sqref="B9"/>
    </sheetView>
  </sheetViews>
  <sheetFormatPr defaultColWidth="8.64166666666667" defaultRowHeight="15.75" customHeight="1"/>
  <cols>
    <col min="1" max="1" width="5" style="13" customWidth="1"/>
    <col min="2" max="2" width="22.0666666666667" style="13" customWidth="1"/>
    <col min="3" max="3" width="11.2083333333333" style="13" customWidth="1"/>
    <col min="4" max="4" width="12.8583333333333" style="13" customWidth="1"/>
    <col min="5" max="5" width="16.5" style="13" customWidth="1"/>
    <col min="6" max="6" width="9.5" style="13" customWidth="1"/>
    <col min="7" max="7" width="12.5666666666667" style="13" hidden="1" customWidth="1" outlineLevel="1"/>
    <col min="8" max="8" width="12.5666666666667" style="13" customWidth="1" collapsed="1"/>
    <col min="9" max="11" width="12.5666666666667" style="13" customWidth="1"/>
    <col min="12" max="12" width="9.5" style="13" customWidth="1"/>
    <col min="13" max="32" width="9" style="13"/>
    <col min="33" max="16384" width="8.64166666666667" style="13"/>
  </cols>
  <sheetData>
    <row r="1" ht="15.4" spans="1:12">
      <c r="A1" s="14" t="s">
        <v>19</v>
      </c>
      <c r="B1" s="15" t="s">
        <v>572</v>
      </c>
      <c r="C1" s="16"/>
      <c r="D1" s="16"/>
      <c r="E1" s="16"/>
      <c r="F1" s="16"/>
      <c r="G1" s="16"/>
      <c r="H1" s="16"/>
      <c r="I1" s="16"/>
      <c r="J1" s="16"/>
      <c r="K1" s="16"/>
      <c r="L1" s="16"/>
    </row>
    <row r="2" s="47" customFormat="1" ht="30" customHeight="1" spans="1:12">
      <c r="A2" s="17" t="s">
        <v>774</v>
      </c>
      <c r="B2" s="17"/>
      <c r="C2" s="17"/>
      <c r="D2" s="17"/>
      <c r="E2" s="17"/>
      <c r="F2" s="17"/>
      <c r="G2" s="17"/>
      <c r="H2" s="17"/>
      <c r="I2" s="17"/>
      <c r="J2" s="17"/>
      <c r="K2" s="17"/>
      <c r="L2" s="17"/>
    </row>
    <row r="3" ht="15" customHeight="1" spans="1:12">
      <c r="A3" s="18" t="str">
        <f>'1-汇总表'!A3:G3</f>
        <v>评估基准日：2020年7月30日</v>
      </c>
      <c r="B3" s="18"/>
      <c r="C3" s="18"/>
      <c r="D3" s="18"/>
      <c r="E3" s="18"/>
      <c r="F3" s="18"/>
      <c r="G3" s="18"/>
      <c r="H3" s="18"/>
      <c r="I3" s="19"/>
      <c r="J3" s="19"/>
      <c r="K3" s="19"/>
      <c r="L3" s="19"/>
    </row>
    <row r="4" s="38" customFormat="1" ht="15" customHeight="1" spans="1:12">
      <c r="A4" s="18"/>
      <c r="B4" s="18"/>
      <c r="C4" s="18"/>
      <c r="D4" s="18"/>
      <c r="E4" s="18"/>
      <c r="F4" s="18"/>
      <c r="G4" s="18"/>
      <c r="H4" s="18"/>
      <c r="I4" s="19"/>
      <c r="J4" s="19"/>
      <c r="K4" s="19"/>
      <c r="L4" s="21" t="s">
        <v>775</v>
      </c>
    </row>
    <row r="5" s="38" customFormat="1" ht="15" customHeight="1" spans="1:12">
      <c r="A5" s="22" t="str">
        <f>'1-汇总表'!A5</f>
        <v>被评估单位（或产权持有单位）：贡山县隆鑫矿业有限公司</v>
      </c>
      <c r="L5" s="23" t="s">
        <v>22</v>
      </c>
    </row>
    <row r="6" s="41" customFormat="1" ht="15" customHeight="1" spans="1:12">
      <c r="A6" s="24" t="s">
        <v>379</v>
      </c>
      <c r="B6" s="24" t="s">
        <v>750</v>
      </c>
      <c r="C6" s="24" t="s">
        <v>752</v>
      </c>
      <c r="D6" s="24" t="s">
        <v>776</v>
      </c>
      <c r="E6" s="24" t="s">
        <v>777</v>
      </c>
      <c r="F6" s="24" t="s">
        <v>778</v>
      </c>
      <c r="G6" s="25" t="s">
        <v>541</v>
      </c>
      <c r="H6" s="52" t="s">
        <v>542</v>
      </c>
      <c r="I6" s="24" t="s">
        <v>543</v>
      </c>
      <c r="J6" s="159" t="s">
        <v>544</v>
      </c>
      <c r="K6" s="24" t="s">
        <v>576</v>
      </c>
      <c r="L6" s="24" t="s">
        <v>467</v>
      </c>
    </row>
    <row r="7" ht="15" customHeight="1" spans="1:12">
      <c r="A7" s="27"/>
      <c r="B7" s="63"/>
      <c r="C7" s="29"/>
      <c r="D7" s="32"/>
      <c r="E7" s="27"/>
      <c r="F7" s="27"/>
      <c r="G7" s="31"/>
      <c r="H7" s="34"/>
      <c r="I7" s="32"/>
      <c r="J7" s="32"/>
      <c r="K7" s="32" t="str">
        <f>IF(H7=0,"",(I7-H7)/H7*100)</f>
        <v/>
      </c>
      <c r="L7" s="33"/>
    </row>
    <row r="8" ht="15" customHeight="1" spans="1:12">
      <c r="A8" s="27"/>
      <c r="B8" s="63"/>
      <c r="C8" s="29"/>
      <c r="D8" s="32"/>
      <c r="E8" s="27"/>
      <c r="F8" s="27"/>
      <c r="G8" s="31"/>
      <c r="H8" s="34"/>
      <c r="I8" s="32"/>
      <c r="J8" s="32"/>
      <c r="K8" s="32" t="str">
        <f>IF(H8=0,"",(I8-H8)/H8*100)</f>
        <v/>
      </c>
      <c r="L8" s="33"/>
    </row>
    <row r="9" ht="15" customHeight="1" spans="1:12">
      <c r="A9" s="27"/>
      <c r="B9" s="63"/>
      <c r="C9" s="29"/>
      <c r="D9" s="32"/>
      <c r="E9" s="27"/>
      <c r="F9" s="27"/>
      <c r="G9" s="31"/>
      <c r="H9" s="34"/>
      <c r="I9" s="32"/>
      <c r="J9" s="32"/>
      <c r="K9" s="32" t="str">
        <f t="shared" ref="K9:K28" si="0">IF(H9=0,"",(I9-H9)/H9*100)</f>
        <v/>
      </c>
      <c r="L9" s="33"/>
    </row>
    <row r="10" ht="15" customHeight="1" spans="1:12">
      <c r="A10" s="27"/>
      <c r="B10" s="63"/>
      <c r="C10" s="29"/>
      <c r="D10" s="32"/>
      <c r="E10" s="27"/>
      <c r="F10" s="27"/>
      <c r="G10" s="31"/>
      <c r="H10" s="34"/>
      <c r="I10" s="32"/>
      <c r="J10" s="32"/>
      <c r="K10" s="32" t="str">
        <f t="shared" si="0"/>
        <v/>
      </c>
      <c r="L10" s="33"/>
    </row>
    <row r="11" ht="15" customHeight="1" spans="1:12">
      <c r="A11" s="27"/>
      <c r="B11" s="63"/>
      <c r="C11" s="29"/>
      <c r="D11" s="32"/>
      <c r="E11" s="27"/>
      <c r="F11" s="27"/>
      <c r="G11" s="31"/>
      <c r="H11" s="34"/>
      <c r="I11" s="32"/>
      <c r="J11" s="32"/>
      <c r="K11" s="32" t="str">
        <f t="shared" si="0"/>
        <v/>
      </c>
      <c r="L11" s="33"/>
    </row>
    <row r="12" ht="15" customHeight="1" spans="1:12">
      <c r="A12" s="27"/>
      <c r="B12" s="63"/>
      <c r="C12" s="29"/>
      <c r="D12" s="32"/>
      <c r="E12" s="27"/>
      <c r="F12" s="27"/>
      <c r="G12" s="31"/>
      <c r="H12" s="34"/>
      <c r="I12" s="32"/>
      <c r="J12" s="32"/>
      <c r="K12" s="32" t="str">
        <f t="shared" si="0"/>
        <v/>
      </c>
      <c r="L12" s="33"/>
    </row>
    <row r="13" ht="15" customHeight="1" spans="1:12">
      <c r="A13" s="27"/>
      <c r="B13" s="63"/>
      <c r="C13" s="29"/>
      <c r="D13" s="32"/>
      <c r="E13" s="27"/>
      <c r="F13" s="27"/>
      <c r="G13" s="31"/>
      <c r="H13" s="34"/>
      <c r="I13" s="32"/>
      <c r="J13" s="32"/>
      <c r="K13" s="32" t="str">
        <f t="shared" si="0"/>
        <v/>
      </c>
      <c r="L13" s="33"/>
    </row>
    <row r="14" ht="15" customHeight="1" spans="1:12">
      <c r="A14" s="27"/>
      <c r="B14" s="63"/>
      <c r="C14" s="29"/>
      <c r="D14" s="32"/>
      <c r="E14" s="27"/>
      <c r="F14" s="27"/>
      <c r="G14" s="31"/>
      <c r="H14" s="34"/>
      <c r="I14" s="32"/>
      <c r="J14" s="32"/>
      <c r="K14" s="32" t="str">
        <f t="shared" si="0"/>
        <v/>
      </c>
      <c r="L14" s="33"/>
    </row>
    <row r="15" ht="15" customHeight="1" spans="1:12">
      <c r="A15" s="27"/>
      <c r="B15" s="63"/>
      <c r="C15" s="29"/>
      <c r="D15" s="32"/>
      <c r="E15" s="27"/>
      <c r="F15" s="27"/>
      <c r="G15" s="31"/>
      <c r="H15" s="34"/>
      <c r="I15" s="32"/>
      <c r="J15" s="32"/>
      <c r="K15" s="32" t="str">
        <f t="shared" si="0"/>
        <v/>
      </c>
      <c r="L15" s="33"/>
    </row>
    <row r="16" ht="15" customHeight="1" spans="1:12">
      <c r="A16" s="27"/>
      <c r="B16" s="63"/>
      <c r="C16" s="29"/>
      <c r="D16" s="32"/>
      <c r="E16" s="27"/>
      <c r="F16" s="27"/>
      <c r="G16" s="31"/>
      <c r="H16" s="34"/>
      <c r="I16" s="32"/>
      <c r="J16" s="32"/>
      <c r="K16" s="32" t="str">
        <f t="shared" si="0"/>
        <v/>
      </c>
      <c r="L16" s="33"/>
    </row>
    <row r="17" ht="15" customHeight="1" spans="1:12">
      <c r="A17" s="27"/>
      <c r="B17" s="63"/>
      <c r="C17" s="29"/>
      <c r="D17" s="32"/>
      <c r="E17" s="27"/>
      <c r="F17" s="27"/>
      <c r="G17" s="31"/>
      <c r="H17" s="34"/>
      <c r="I17" s="32"/>
      <c r="J17" s="32"/>
      <c r="K17" s="32" t="str">
        <f t="shared" si="0"/>
        <v/>
      </c>
      <c r="L17" s="33"/>
    </row>
    <row r="18" ht="15" customHeight="1" spans="1:12">
      <c r="A18" s="27"/>
      <c r="B18" s="63"/>
      <c r="C18" s="29"/>
      <c r="D18" s="32"/>
      <c r="E18" s="27"/>
      <c r="F18" s="27"/>
      <c r="G18" s="31"/>
      <c r="H18" s="34"/>
      <c r="I18" s="32"/>
      <c r="J18" s="32"/>
      <c r="K18" s="32" t="str">
        <f t="shared" si="0"/>
        <v/>
      </c>
      <c r="L18" s="33"/>
    </row>
    <row r="19" ht="15" customHeight="1" spans="1:12">
      <c r="A19" s="27"/>
      <c r="B19" s="63"/>
      <c r="C19" s="29"/>
      <c r="D19" s="32"/>
      <c r="E19" s="27"/>
      <c r="F19" s="27"/>
      <c r="G19" s="31"/>
      <c r="H19" s="34"/>
      <c r="I19" s="32"/>
      <c r="J19" s="32"/>
      <c r="K19" s="32" t="str">
        <f t="shared" si="0"/>
        <v/>
      </c>
      <c r="L19" s="33"/>
    </row>
    <row r="20" ht="15" customHeight="1" spans="1:12">
      <c r="A20" s="27"/>
      <c r="B20" s="63"/>
      <c r="C20" s="29"/>
      <c r="D20" s="32"/>
      <c r="E20" s="27"/>
      <c r="F20" s="27"/>
      <c r="G20" s="31"/>
      <c r="H20" s="34"/>
      <c r="I20" s="32"/>
      <c r="J20" s="32"/>
      <c r="K20" s="32" t="str">
        <f t="shared" si="0"/>
        <v/>
      </c>
      <c r="L20" s="33"/>
    </row>
    <row r="21" ht="15" customHeight="1" spans="1:12">
      <c r="A21" s="27"/>
      <c r="B21" s="63"/>
      <c r="C21" s="29"/>
      <c r="D21" s="32"/>
      <c r="E21" s="27"/>
      <c r="F21" s="27"/>
      <c r="G21" s="31"/>
      <c r="H21" s="34"/>
      <c r="I21" s="32"/>
      <c r="J21" s="32"/>
      <c r="K21" s="32" t="str">
        <f t="shared" si="0"/>
        <v/>
      </c>
      <c r="L21" s="33"/>
    </row>
    <row r="22" ht="15" customHeight="1" spans="1:12">
      <c r="A22" s="27"/>
      <c r="B22" s="63"/>
      <c r="C22" s="29"/>
      <c r="D22" s="32"/>
      <c r="E22" s="27"/>
      <c r="F22" s="27"/>
      <c r="G22" s="31"/>
      <c r="H22" s="34"/>
      <c r="I22" s="32"/>
      <c r="J22" s="32"/>
      <c r="K22" s="32" t="str">
        <f t="shared" si="0"/>
        <v/>
      </c>
      <c r="L22" s="33"/>
    </row>
    <row r="23" ht="15" customHeight="1" spans="1:12">
      <c r="A23" s="27"/>
      <c r="B23" s="63"/>
      <c r="C23" s="29"/>
      <c r="D23" s="32"/>
      <c r="E23" s="27"/>
      <c r="F23" s="27"/>
      <c r="G23" s="31"/>
      <c r="H23" s="34"/>
      <c r="I23" s="32"/>
      <c r="J23" s="32"/>
      <c r="K23" s="32" t="str">
        <f t="shared" si="0"/>
        <v/>
      </c>
      <c r="L23" s="33"/>
    </row>
    <row r="24" ht="15" customHeight="1" spans="1:12">
      <c r="A24" s="27"/>
      <c r="B24" s="63"/>
      <c r="C24" s="29"/>
      <c r="D24" s="32"/>
      <c r="E24" s="27"/>
      <c r="F24" s="27"/>
      <c r="G24" s="31"/>
      <c r="H24" s="34"/>
      <c r="I24" s="32"/>
      <c r="J24" s="32"/>
      <c r="K24" s="32" t="str">
        <f t="shared" si="0"/>
        <v/>
      </c>
      <c r="L24" s="33"/>
    </row>
    <row r="25" ht="15" customHeight="1" spans="1:12">
      <c r="A25" s="27"/>
      <c r="B25" s="63"/>
      <c r="C25" s="29"/>
      <c r="D25" s="32"/>
      <c r="E25" s="27"/>
      <c r="F25" s="27"/>
      <c r="G25" s="31"/>
      <c r="H25" s="34"/>
      <c r="I25" s="32"/>
      <c r="J25" s="32"/>
      <c r="K25" s="32" t="str">
        <f t="shared" si="0"/>
        <v/>
      </c>
      <c r="L25" s="33"/>
    </row>
    <row r="26" ht="15" customHeight="1" spans="1:12">
      <c r="A26" s="27"/>
      <c r="B26" s="63"/>
      <c r="C26" s="29"/>
      <c r="D26" s="32"/>
      <c r="E26" s="27"/>
      <c r="F26" s="27"/>
      <c r="G26" s="31"/>
      <c r="H26" s="34"/>
      <c r="I26" s="32"/>
      <c r="J26" s="32"/>
      <c r="K26" s="32" t="str">
        <f t="shared" si="0"/>
        <v/>
      </c>
      <c r="L26" s="33"/>
    </row>
    <row r="27" ht="15" customHeight="1" spans="1:12">
      <c r="A27" s="27"/>
      <c r="B27" s="63"/>
      <c r="C27" s="29"/>
      <c r="D27" s="32"/>
      <c r="E27" s="27"/>
      <c r="F27" s="27"/>
      <c r="G27" s="31"/>
      <c r="H27" s="34"/>
      <c r="I27" s="32"/>
      <c r="J27" s="32"/>
      <c r="K27" s="32" t="str">
        <f t="shared" si="0"/>
        <v/>
      </c>
      <c r="L27" s="33"/>
    </row>
    <row r="28" ht="15" customHeight="1" spans="1:12">
      <c r="A28" s="35" t="s">
        <v>745</v>
      </c>
      <c r="B28" s="36"/>
      <c r="C28" s="33"/>
      <c r="D28" s="32">
        <f>SUM(D7:D27)</f>
        <v>0</v>
      </c>
      <c r="E28" s="33"/>
      <c r="F28" s="33"/>
      <c r="G28" s="31">
        <f>SUM(G7:G27)</f>
        <v>0</v>
      </c>
      <c r="H28" s="34">
        <f>SUM(H7:H27)</f>
        <v>0</v>
      </c>
      <c r="I28" s="32">
        <f>SUM(I7:I27)</f>
        <v>0</v>
      </c>
      <c r="J28" s="32">
        <f>I28-H28</f>
        <v>0</v>
      </c>
      <c r="K28" s="32" t="str">
        <f t="shared" si="0"/>
        <v/>
      </c>
      <c r="L28" s="33"/>
    </row>
    <row r="29" s="38" customFormat="1" customHeight="1" spans="1:10">
      <c r="A29" s="37" t="str">
        <f>封面!D17&amp;封面!E17</f>
        <v>被评估单位（或产权持有单位）填表人：</v>
      </c>
      <c r="H29" s="22"/>
      <c r="J29" s="38" t="str">
        <f>评估人员!C3&amp;"："&amp;评估人员!D10</f>
        <v>评估人员：</v>
      </c>
    </row>
    <row r="30" s="38" customFormat="1" customHeight="1" spans="1:1">
      <c r="A30" s="37" t="str">
        <f>封面!D19&amp;封面!E19&amp;封面!F19&amp;封面!G19&amp;封面!H19&amp;封面!I19&amp;封面!J19</f>
        <v>填表日期：2020年5月20日</v>
      </c>
    </row>
  </sheetData>
  <mergeCells count="3">
    <mergeCell ref="A2:L2"/>
    <mergeCell ref="A3:L3"/>
    <mergeCell ref="A28:B28"/>
  </mergeCells>
  <hyperlinks>
    <hyperlink ref="A1" location="索引目录!D15" display="返回索引页"/>
    <hyperlink ref="B1" location="流动汇总!B11"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&amp;R&amp;"仿宋_GB2312,常规"&amp;10
共&amp;N页第&amp;P&amp;"宋体,常规"页</oddHeader>
  </headerFooter>
  <legacyDrawing r:id="rId2"/>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0"/>
  <sheetViews>
    <sheetView workbookViewId="0">
      <pane xSplit="6" ySplit="6" topLeftCell="G7" activePane="bottomRight" state="frozen"/>
      <selection/>
      <selection pane="topRight"/>
      <selection pane="bottomLeft"/>
      <selection pane="bottomRight" activeCell="A28" sqref="A28:B28"/>
    </sheetView>
  </sheetViews>
  <sheetFormatPr defaultColWidth="8.64166666666667" defaultRowHeight="15.75" customHeight="1"/>
  <cols>
    <col min="1" max="1" width="5.5" style="13" customWidth="1"/>
    <col min="2" max="2" width="21" style="13" customWidth="1"/>
    <col min="3" max="3" width="11.0666666666667" style="13" customWidth="1"/>
    <col min="4" max="4" width="17" style="13" customWidth="1"/>
    <col min="5" max="5" width="16.7083333333333" style="13" hidden="1" customWidth="1" outlineLevel="1"/>
    <col min="6" max="6" width="16.7083333333333" style="13" customWidth="1" collapsed="1"/>
    <col min="7" max="8" width="16.7083333333333" style="13" customWidth="1"/>
    <col min="9" max="9" width="15.5666666666667" style="13" customWidth="1"/>
    <col min="10" max="10" width="16.5" style="13" customWidth="1"/>
    <col min="11" max="32" width="9" style="13"/>
    <col min="33" max="16384" width="8.64166666666667" style="13"/>
  </cols>
  <sheetData>
    <row r="1" ht="15.4" spans="1:10">
      <c r="A1" s="14" t="s">
        <v>19</v>
      </c>
      <c r="B1" s="15" t="s">
        <v>572</v>
      </c>
      <c r="C1" s="16"/>
      <c r="D1" s="16"/>
      <c r="E1" s="16"/>
      <c r="F1" s="16"/>
      <c r="G1" s="16"/>
      <c r="H1" s="16"/>
      <c r="I1" s="16"/>
      <c r="J1" s="16"/>
    </row>
    <row r="2" s="47" customFormat="1" ht="30" customHeight="1" spans="1:10">
      <c r="A2" s="17" t="s">
        <v>779</v>
      </c>
      <c r="B2" s="17"/>
      <c r="C2" s="17"/>
      <c r="D2" s="17"/>
      <c r="E2" s="17"/>
      <c r="F2" s="17"/>
      <c r="G2" s="17"/>
      <c r="H2" s="17"/>
      <c r="I2" s="17"/>
      <c r="J2" s="17"/>
    </row>
    <row r="3" ht="15" customHeight="1" spans="1:10">
      <c r="A3" s="18" t="str">
        <f>'1-汇总表'!A3:G3</f>
        <v>评估基准日：2020年7月30日</v>
      </c>
      <c r="B3" s="18"/>
      <c r="C3" s="18"/>
      <c r="D3" s="18"/>
      <c r="E3" s="18"/>
      <c r="F3" s="18"/>
      <c r="G3" s="18"/>
      <c r="H3" s="18"/>
      <c r="I3" s="19"/>
      <c r="J3" s="19"/>
    </row>
    <row r="4" ht="15" customHeight="1" spans="1:10">
      <c r="A4" s="20"/>
      <c r="B4" s="20"/>
      <c r="C4" s="20"/>
      <c r="D4" s="20"/>
      <c r="E4" s="20"/>
      <c r="F4" s="20"/>
      <c r="G4" s="20"/>
      <c r="H4" s="20"/>
      <c r="I4" s="56"/>
      <c r="J4" s="21" t="s">
        <v>780</v>
      </c>
    </row>
    <row r="5" ht="15" customHeight="1" spans="1:10">
      <c r="A5" s="22" t="str">
        <f>'1-汇总表'!A5</f>
        <v>被评估单位（或产权持有单位）：贡山县隆鑫矿业有限公司</v>
      </c>
      <c r="J5" s="23" t="s">
        <v>22</v>
      </c>
    </row>
    <row r="6" s="12" customFormat="1" ht="15" customHeight="1" spans="1:10">
      <c r="A6" s="24" t="s">
        <v>379</v>
      </c>
      <c r="B6" s="24" t="s">
        <v>735</v>
      </c>
      <c r="C6" s="24" t="s">
        <v>752</v>
      </c>
      <c r="D6" s="24" t="s">
        <v>781</v>
      </c>
      <c r="E6" s="25" t="s">
        <v>541</v>
      </c>
      <c r="F6" s="52" t="s">
        <v>542</v>
      </c>
      <c r="G6" s="24" t="s">
        <v>543</v>
      </c>
      <c r="H6" s="159" t="s">
        <v>544</v>
      </c>
      <c r="I6" s="24" t="s">
        <v>744</v>
      </c>
      <c r="J6" s="24" t="s">
        <v>467</v>
      </c>
    </row>
    <row r="7" ht="15" customHeight="1" spans="1:10">
      <c r="A7" s="27"/>
      <c r="B7" s="63"/>
      <c r="C7" s="29"/>
      <c r="D7" s="33"/>
      <c r="E7" s="31"/>
      <c r="F7" s="34"/>
      <c r="G7" s="32"/>
      <c r="H7" s="32"/>
      <c r="I7" s="32" t="str">
        <f>IF(F7=0,"",(G7-F7)/F7*100)</f>
        <v/>
      </c>
      <c r="J7" s="33"/>
    </row>
    <row r="8" ht="15" customHeight="1" spans="1:10">
      <c r="A8" s="27"/>
      <c r="B8" s="63"/>
      <c r="C8" s="29"/>
      <c r="D8" s="33"/>
      <c r="E8" s="31"/>
      <c r="F8" s="34"/>
      <c r="G8" s="32"/>
      <c r="H8" s="32"/>
      <c r="I8" s="32" t="str">
        <f t="shared" ref="I8:I28" si="0">IF(F8=0,"",(G8-F8)/F8*100)</f>
        <v/>
      </c>
      <c r="J8" s="33"/>
    </row>
    <row r="9" ht="15" customHeight="1" spans="1:10">
      <c r="A9" s="27"/>
      <c r="B9" s="63"/>
      <c r="C9" s="29"/>
      <c r="D9" s="33"/>
      <c r="E9" s="31"/>
      <c r="F9" s="34"/>
      <c r="G9" s="32"/>
      <c r="H9" s="32"/>
      <c r="I9" s="32" t="str">
        <f t="shared" si="0"/>
        <v/>
      </c>
      <c r="J9" s="33"/>
    </row>
    <row r="10" ht="15" customHeight="1" spans="1:10">
      <c r="A10" s="27"/>
      <c r="B10" s="63"/>
      <c r="C10" s="29"/>
      <c r="D10" s="33"/>
      <c r="E10" s="31"/>
      <c r="F10" s="34"/>
      <c r="G10" s="32"/>
      <c r="H10" s="32"/>
      <c r="I10" s="32" t="str">
        <f t="shared" si="0"/>
        <v/>
      </c>
      <c r="J10" s="33"/>
    </row>
    <row r="11" ht="15" customHeight="1" spans="1:10">
      <c r="A11" s="27"/>
      <c r="B11" s="63"/>
      <c r="C11" s="29"/>
      <c r="D11" s="33"/>
      <c r="E11" s="31"/>
      <c r="F11" s="34"/>
      <c r="G11" s="32"/>
      <c r="H11" s="32"/>
      <c r="I11" s="32" t="str">
        <f t="shared" si="0"/>
        <v/>
      </c>
      <c r="J11" s="33"/>
    </row>
    <row r="12" ht="15" customHeight="1" spans="1:10">
      <c r="A12" s="27"/>
      <c r="B12" s="63"/>
      <c r="C12" s="29"/>
      <c r="D12" s="33"/>
      <c r="E12" s="31"/>
      <c r="F12" s="34"/>
      <c r="G12" s="32"/>
      <c r="H12" s="32"/>
      <c r="I12" s="32" t="str">
        <f t="shared" si="0"/>
        <v/>
      </c>
      <c r="J12" s="33"/>
    </row>
    <row r="13" ht="15" customHeight="1" spans="1:10">
      <c r="A13" s="27"/>
      <c r="B13" s="63"/>
      <c r="C13" s="29"/>
      <c r="D13" s="33"/>
      <c r="E13" s="31"/>
      <c r="F13" s="34"/>
      <c r="G13" s="32"/>
      <c r="H13" s="32"/>
      <c r="I13" s="32" t="str">
        <f t="shared" si="0"/>
        <v/>
      </c>
      <c r="J13" s="33"/>
    </row>
    <row r="14" ht="15" customHeight="1" spans="1:10">
      <c r="A14" s="27"/>
      <c r="B14" s="63"/>
      <c r="C14" s="29"/>
      <c r="D14" s="33"/>
      <c r="E14" s="31"/>
      <c r="F14" s="34"/>
      <c r="G14" s="32"/>
      <c r="H14" s="32"/>
      <c r="I14" s="32" t="str">
        <f t="shared" si="0"/>
        <v/>
      </c>
      <c r="J14" s="33"/>
    </row>
    <row r="15" ht="15" customHeight="1" spans="1:10">
      <c r="A15" s="27"/>
      <c r="B15" s="63"/>
      <c r="C15" s="29"/>
      <c r="D15" s="33"/>
      <c r="E15" s="31"/>
      <c r="F15" s="34"/>
      <c r="G15" s="32"/>
      <c r="H15" s="32"/>
      <c r="I15" s="32" t="str">
        <f t="shared" si="0"/>
        <v/>
      </c>
      <c r="J15" s="33"/>
    </row>
    <row r="16" ht="15" customHeight="1" spans="1:10">
      <c r="A16" s="27"/>
      <c r="B16" s="63"/>
      <c r="C16" s="29"/>
      <c r="D16" s="33"/>
      <c r="E16" s="31"/>
      <c r="F16" s="34"/>
      <c r="G16" s="32"/>
      <c r="H16" s="32"/>
      <c r="I16" s="32" t="str">
        <f t="shared" si="0"/>
        <v/>
      </c>
      <c r="J16" s="33"/>
    </row>
    <row r="17" ht="15" customHeight="1" spans="1:10">
      <c r="A17" s="27"/>
      <c r="B17" s="63"/>
      <c r="C17" s="29"/>
      <c r="D17" s="33"/>
      <c r="E17" s="31"/>
      <c r="F17" s="34"/>
      <c r="G17" s="32"/>
      <c r="H17" s="32"/>
      <c r="I17" s="32" t="str">
        <f t="shared" si="0"/>
        <v/>
      </c>
      <c r="J17" s="33"/>
    </row>
    <row r="18" ht="15" customHeight="1" spans="1:10">
      <c r="A18" s="27"/>
      <c r="B18" s="63"/>
      <c r="C18" s="29"/>
      <c r="D18" s="33"/>
      <c r="E18" s="31"/>
      <c r="F18" s="34"/>
      <c r="G18" s="32"/>
      <c r="H18" s="32"/>
      <c r="I18" s="32" t="str">
        <f t="shared" si="0"/>
        <v/>
      </c>
      <c r="J18" s="33"/>
    </row>
    <row r="19" ht="15" customHeight="1" spans="1:10">
      <c r="A19" s="27"/>
      <c r="B19" s="63"/>
      <c r="C19" s="29"/>
      <c r="D19" s="33"/>
      <c r="E19" s="31"/>
      <c r="F19" s="34"/>
      <c r="G19" s="32"/>
      <c r="H19" s="32"/>
      <c r="I19" s="32" t="str">
        <f t="shared" si="0"/>
        <v/>
      </c>
      <c r="J19" s="33"/>
    </row>
    <row r="20" ht="15" customHeight="1" spans="1:10">
      <c r="A20" s="27"/>
      <c r="B20" s="63"/>
      <c r="C20" s="29"/>
      <c r="D20" s="33"/>
      <c r="E20" s="31"/>
      <c r="F20" s="34"/>
      <c r="G20" s="32"/>
      <c r="H20" s="32"/>
      <c r="I20" s="32" t="str">
        <f t="shared" si="0"/>
        <v/>
      </c>
      <c r="J20" s="33"/>
    </row>
    <row r="21" ht="15" customHeight="1" spans="1:10">
      <c r="A21" s="27"/>
      <c r="B21" s="63"/>
      <c r="C21" s="29"/>
      <c r="D21" s="33"/>
      <c r="E21" s="31"/>
      <c r="F21" s="34"/>
      <c r="G21" s="32"/>
      <c r="H21" s="32"/>
      <c r="I21" s="32" t="str">
        <f t="shared" si="0"/>
        <v/>
      </c>
      <c r="J21" s="33"/>
    </row>
    <row r="22" ht="15" customHeight="1" spans="1:10">
      <c r="A22" s="27"/>
      <c r="B22" s="63"/>
      <c r="C22" s="29"/>
      <c r="D22" s="33"/>
      <c r="E22" s="31"/>
      <c r="F22" s="34"/>
      <c r="G22" s="32"/>
      <c r="H22" s="32"/>
      <c r="I22" s="32" t="str">
        <f t="shared" si="0"/>
        <v/>
      </c>
      <c r="J22" s="33"/>
    </row>
    <row r="23" ht="15" customHeight="1" spans="1:10">
      <c r="A23" s="27"/>
      <c r="B23" s="63"/>
      <c r="C23" s="29"/>
      <c r="D23" s="33"/>
      <c r="E23" s="31"/>
      <c r="F23" s="34"/>
      <c r="G23" s="32"/>
      <c r="H23" s="32"/>
      <c r="I23" s="32" t="str">
        <f t="shared" si="0"/>
        <v/>
      </c>
      <c r="J23" s="33"/>
    </row>
    <row r="24" ht="15" customHeight="1" spans="1:10">
      <c r="A24" s="27"/>
      <c r="B24" s="63"/>
      <c r="C24" s="29"/>
      <c r="D24" s="33"/>
      <c r="E24" s="31"/>
      <c r="F24" s="34"/>
      <c r="G24" s="32"/>
      <c r="H24" s="32"/>
      <c r="I24" s="32" t="str">
        <f t="shared" si="0"/>
        <v/>
      </c>
      <c r="J24" s="33"/>
    </row>
    <row r="25" ht="15" customHeight="1" spans="1:10">
      <c r="A25" s="27"/>
      <c r="B25" s="63"/>
      <c r="C25" s="29"/>
      <c r="D25" s="33"/>
      <c r="E25" s="31"/>
      <c r="F25" s="34"/>
      <c r="G25" s="32"/>
      <c r="H25" s="32"/>
      <c r="I25" s="32" t="str">
        <f t="shared" si="0"/>
        <v/>
      </c>
      <c r="J25" s="33"/>
    </row>
    <row r="26" ht="15" customHeight="1" spans="1:10">
      <c r="A26" s="27"/>
      <c r="B26" s="63"/>
      <c r="C26" s="29"/>
      <c r="D26" s="33"/>
      <c r="E26" s="31"/>
      <c r="F26" s="34"/>
      <c r="G26" s="32"/>
      <c r="H26" s="32"/>
      <c r="I26" s="32" t="str">
        <f t="shared" si="0"/>
        <v/>
      </c>
      <c r="J26" s="33"/>
    </row>
    <row r="27" ht="15" customHeight="1" spans="1:10">
      <c r="A27" s="27"/>
      <c r="B27" s="63"/>
      <c r="C27" s="29"/>
      <c r="D27" s="33"/>
      <c r="E27" s="31"/>
      <c r="F27" s="34"/>
      <c r="G27" s="32"/>
      <c r="H27" s="32"/>
      <c r="I27" s="32" t="str">
        <f t="shared" si="0"/>
        <v/>
      </c>
      <c r="J27" s="33"/>
    </row>
    <row r="28" ht="15" customHeight="1" spans="1:10">
      <c r="A28" s="35" t="s">
        <v>745</v>
      </c>
      <c r="B28" s="36"/>
      <c r="C28" s="29"/>
      <c r="D28" s="33"/>
      <c r="E28" s="31">
        <f>SUM(E7:E27)</f>
        <v>0</v>
      </c>
      <c r="F28" s="34">
        <f>SUM(F7:F27)</f>
        <v>0</v>
      </c>
      <c r="G28" s="32">
        <f>SUM(G7:G27)</f>
        <v>0</v>
      </c>
      <c r="H28" s="32">
        <f>G28-F28</f>
        <v>0</v>
      </c>
      <c r="I28" s="32" t="str">
        <f t="shared" si="0"/>
        <v/>
      </c>
      <c r="J28" s="33"/>
    </row>
    <row r="29" s="38" customFormat="1" customHeight="1" spans="1:8">
      <c r="A29" s="37" t="str">
        <f>封面!D17&amp;封面!E17</f>
        <v>被评估单位（或产权持有单位）填表人：</v>
      </c>
      <c r="G29" s="22"/>
      <c r="H29" s="22" t="str">
        <f>评估人员!C3&amp;"："&amp;评估人员!D10</f>
        <v>评估人员：</v>
      </c>
    </row>
    <row r="30" s="38" customFormat="1" customHeight="1" spans="1:1">
      <c r="A30" s="37" t="str">
        <f>封面!D19&amp;封面!E19&amp;封面!F19&amp;封面!G19&amp;封面!H19&amp;封面!I19&amp;封面!J19</f>
        <v>填表日期：2020年5月20日</v>
      </c>
    </row>
  </sheetData>
  <mergeCells count="3">
    <mergeCell ref="A2:J2"/>
    <mergeCell ref="A3:J3"/>
    <mergeCell ref="A28:B28"/>
  </mergeCells>
  <hyperlinks>
    <hyperlink ref="A1" location="索引目录!D16" display="返回索引页"/>
    <hyperlink ref="B1" location="'3-流动汇总'!B12"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&amp;R&amp;"仿宋_GB2312,常规"&amp;10
共&amp;N页第&amp;P页</oddHeader>
  </headerFooter>
  <legacyDrawing r:id="rId2"/>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9CC00"/>
  </sheetPr>
  <dimension ref="A1:S34"/>
  <sheetViews>
    <sheetView workbookViewId="0">
      <pane xSplit="15" ySplit="6" topLeftCell="P7" activePane="bottomRight" state="frozen"/>
      <selection/>
      <selection pane="topRight"/>
      <selection pane="bottomLeft"/>
      <selection pane="bottomRight" activeCell="C21" sqref="C21"/>
    </sheetView>
  </sheetViews>
  <sheetFormatPr defaultColWidth="8.64166666666667" defaultRowHeight="15.75" customHeight="1"/>
  <cols>
    <col min="1" max="1" width="5.20833333333333" style="13" customWidth="1"/>
    <col min="2" max="2" width="26.5666666666667" style="13" customWidth="1"/>
    <col min="3" max="3" width="17.0666666666667" style="13" customWidth="1"/>
    <col min="4" max="4" width="10.3583333333333" style="13" customWidth="1"/>
    <col min="5" max="5" width="7.70833333333333" style="13" customWidth="1"/>
    <col min="6" max="6" width="13.0666666666667" style="13" hidden="1" customWidth="1" outlineLevel="1"/>
    <col min="7" max="7" width="10.3583333333333" style="124" hidden="1" customWidth="1" outlineLevel="1"/>
    <col min="8" max="11" width="8.70833333333333" style="124" hidden="1" customWidth="1" outlineLevel="1"/>
    <col min="12" max="12" width="10.3583333333333" style="124" hidden="1" customWidth="1" outlineLevel="1"/>
    <col min="13" max="13" width="8.20833333333333" style="124" hidden="1" customWidth="1" outlineLevel="1"/>
    <col min="14" max="14" width="10.7083333333333" style="606" hidden="1" customWidth="1" outlineLevel="1"/>
    <col min="15" max="15" width="14.3583333333333" style="371" customWidth="1" collapsed="1"/>
    <col min="16" max="17" width="14.3583333333333" style="124" customWidth="1"/>
    <col min="18" max="18" width="9.56666666666667" style="124"/>
    <col min="19" max="19" width="14.7083333333333" style="13" customWidth="1"/>
    <col min="20" max="32" width="9" style="13"/>
    <col min="33" max="16384" width="8.64166666666667" style="13"/>
  </cols>
  <sheetData>
    <row r="1" s="113" customFormat="1" ht="15" spans="1:19">
      <c r="A1" s="14" t="s">
        <v>19</v>
      </c>
      <c r="B1" s="15" t="s">
        <v>747</v>
      </c>
      <c r="C1" s="114"/>
      <c r="D1" s="114"/>
      <c r="E1" s="114"/>
      <c r="F1" s="114"/>
      <c r="G1" s="114"/>
      <c r="H1" s="114"/>
      <c r="I1" s="114"/>
      <c r="J1" s="114"/>
      <c r="K1" s="114"/>
      <c r="L1" s="114"/>
      <c r="M1" s="114"/>
      <c r="N1" s="114"/>
      <c r="O1" s="610"/>
      <c r="P1" s="610"/>
      <c r="Q1" s="610"/>
      <c r="R1" s="610"/>
      <c r="S1" s="114"/>
    </row>
    <row r="2" s="47" customFormat="1" ht="30" customHeight="1" spans="1:19">
      <c r="A2" s="17" t="s">
        <v>782</v>
      </c>
      <c r="B2" s="17"/>
      <c r="C2" s="17"/>
      <c r="D2" s="17"/>
      <c r="E2" s="17"/>
      <c r="F2" s="17"/>
      <c r="G2" s="17"/>
      <c r="H2" s="17"/>
      <c r="I2" s="17"/>
      <c r="J2" s="17"/>
      <c r="K2" s="17"/>
      <c r="L2" s="17"/>
      <c r="M2" s="17"/>
      <c r="N2" s="17"/>
      <c r="O2" s="128"/>
      <c r="P2" s="128"/>
      <c r="Q2" s="128"/>
      <c r="R2" s="128"/>
      <c r="S2" s="17"/>
    </row>
    <row r="3" ht="15" customHeight="1" spans="1:19">
      <c r="A3" s="18" t="str">
        <f>'1-汇总表'!A3:G3</f>
        <v>评估基准日：2020年7月30日</v>
      </c>
      <c r="B3" s="18"/>
      <c r="C3" s="18"/>
      <c r="D3" s="18"/>
      <c r="E3" s="18"/>
      <c r="F3" s="18"/>
      <c r="G3" s="18"/>
      <c r="H3" s="18"/>
      <c r="I3" s="19"/>
      <c r="J3" s="19"/>
      <c r="K3" s="19"/>
      <c r="L3" s="19"/>
      <c r="M3" s="19"/>
      <c r="N3" s="19"/>
      <c r="O3" s="130"/>
      <c r="P3" s="130"/>
      <c r="Q3" s="130"/>
      <c r="R3" s="130"/>
      <c r="S3" s="19"/>
    </row>
    <row r="4" s="38" customFormat="1" ht="15" customHeight="1" spans="1:19">
      <c r="A4" s="18"/>
      <c r="B4" s="18"/>
      <c r="C4" s="18"/>
      <c r="D4" s="18"/>
      <c r="E4" s="18"/>
      <c r="F4" s="18"/>
      <c r="G4" s="18"/>
      <c r="H4" s="18"/>
      <c r="I4" s="19"/>
      <c r="J4" s="19"/>
      <c r="K4" s="19"/>
      <c r="L4" s="19"/>
      <c r="M4" s="19"/>
      <c r="N4" s="19"/>
      <c r="O4" s="130"/>
      <c r="P4" s="130"/>
      <c r="Q4" s="130"/>
      <c r="R4" s="130"/>
      <c r="S4" s="21" t="s">
        <v>783</v>
      </c>
    </row>
    <row r="5" s="38" customFormat="1" ht="15" customHeight="1" spans="1:19">
      <c r="A5" s="22" t="str">
        <f>'1-汇总表'!A5</f>
        <v>被评估单位（或产权持有单位）：贡山县隆鑫矿业有限公司</v>
      </c>
      <c r="G5" s="140"/>
      <c r="H5" s="140"/>
      <c r="I5" s="140"/>
      <c r="J5" s="140"/>
      <c r="K5" s="140"/>
      <c r="L5" s="140"/>
      <c r="M5" s="140"/>
      <c r="N5" s="140"/>
      <c r="O5" s="611"/>
      <c r="P5" s="140"/>
      <c r="Q5" s="140"/>
      <c r="R5" s="140"/>
      <c r="S5" s="23" t="s">
        <v>22</v>
      </c>
    </row>
    <row r="6" s="41" customFormat="1" ht="15" customHeight="1" spans="1:19">
      <c r="A6" s="24" t="s">
        <v>379</v>
      </c>
      <c r="B6" s="24" t="s">
        <v>750</v>
      </c>
      <c r="C6" s="24" t="s">
        <v>751</v>
      </c>
      <c r="D6" s="24" t="s">
        <v>752</v>
      </c>
      <c r="E6" s="24" t="s">
        <v>753</v>
      </c>
      <c r="F6" s="24" t="s">
        <v>541</v>
      </c>
      <c r="G6" s="607" t="s">
        <v>754</v>
      </c>
      <c r="H6" s="608" t="s">
        <v>755</v>
      </c>
      <c r="I6" s="607" t="s">
        <v>756</v>
      </c>
      <c r="J6" s="607" t="s">
        <v>757</v>
      </c>
      <c r="K6" s="607" t="s">
        <v>758</v>
      </c>
      <c r="L6" s="607" t="s">
        <v>759</v>
      </c>
      <c r="M6" s="612" t="s">
        <v>760</v>
      </c>
      <c r="N6" s="612" t="s">
        <v>761</v>
      </c>
      <c r="O6" s="613" t="s">
        <v>542</v>
      </c>
      <c r="P6" s="361" t="s">
        <v>543</v>
      </c>
      <c r="Q6" s="619" t="s">
        <v>544</v>
      </c>
      <c r="R6" s="361" t="s">
        <v>576</v>
      </c>
      <c r="S6" s="24" t="s">
        <v>467</v>
      </c>
    </row>
    <row r="7" ht="15" customHeight="1" spans="1:19">
      <c r="A7" s="27">
        <v>1</v>
      </c>
      <c r="B7" s="27"/>
      <c r="C7" s="27"/>
      <c r="D7" s="27"/>
      <c r="E7" s="27"/>
      <c r="F7" s="27"/>
      <c r="G7" s="27"/>
      <c r="H7" s="27"/>
      <c r="I7" s="27"/>
      <c r="J7" s="27"/>
      <c r="K7" s="27"/>
      <c r="L7" s="27"/>
      <c r="M7" s="27"/>
      <c r="N7" s="27"/>
      <c r="O7" s="571">
        <v>203864008.94</v>
      </c>
      <c r="P7" s="614"/>
      <c r="Q7" s="614">
        <f>P7-O7</f>
        <v>-203864008.94</v>
      </c>
      <c r="R7" s="571">
        <f t="shared" ref="R7" si="0">IF(O7=0,"",(P7-O7)/O7*100)</f>
        <v>-100</v>
      </c>
      <c r="S7" s="33"/>
    </row>
    <row r="8" ht="15" customHeight="1" spans="1:19">
      <c r="A8" s="27"/>
      <c r="B8" s="27"/>
      <c r="C8" s="27"/>
      <c r="D8" s="27"/>
      <c r="E8" s="27"/>
      <c r="F8" s="27"/>
      <c r="G8" s="27"/>
      <c r="H8" s="27"/>
      <c r="I8" s="27"/>
      <c r="J8" s="27"/>
      <c r="K8" s="27"/>
      <c r="L8" s="27"/>
      <c r="M8" s="27"/>
      <c r="N8" s="27"/>
      <c r="O8" s="614"/>
      <c r="P8" s="614"/>
      <c r="Q8" s="614"/>
      <c r="R8" s="571"/>
      <c r="S8" s="66"/>
    </row>
    <row r="9" ht="15" customHeight="1" spans="1:19">
      <c r="A9" s="27"/>
      <c r="B9" s="102"/>
      <c r="C9" s="332"/>
      <c r="D9" s="29"/>
      <c r="E9" s="27"/>
      <c r="F9" s="32"/>
      <c r="G9" s="609"/>
      <c r="H9" s="609"/>
      <c r="I9" s="609"/>
      <c r="J9" s="609"/>
      <c r="K9" s="609"/>
      <c r="L9" s="609"/>
      <c r="M9" s="609"/>
      <c r="N9" s="615"/>
      <c r="O9" s="616"/>
      <c r="P9" s="616"/>
      <c r="Q9" s="571"/>
      <c r="R9" s="571"/>
      <c r="S9" s="66"/>
    </row>
    <row r="10" ht="15" customHeight="1" spans="1:19">
      <c r="A10" s="27"/>
      <c r="B10" s="117"/>
      <c r="C10" s="171"/>
      <c r="D10" s="29"/>
      <c r="E10" s="27"/>
      <c r="F10" s="32"/>
      <c r="G10" s="609"/>
      <c r="H10" s="609"/>
      <c r="I10" s="609"/>
      <c r="J10" s="609"/>
      <c r="K10" s="609"/>
      <c r="L10" s="609"/>
      <c r="M10" s="609"/>
      <c r="N10" s="615"/>
      <c r="O10" s="616"/>
      <c r="P10" s="616"/>
      <c r="Q10" s="571"/>
      <c r="R10" s="571"/>
      <c r="S10" s="33"/>
    </row>
    <row r="11" ht="15" customHeight="1" spans="1:19">
      <c r="A11" s="27"/>
      <c r="B11" s="117"/>
      <c r="C11" s="171"/>
      <c r="D11" s="29"/>
      <c r="E11" s="27"/>
      <c r="F11" s="32"/>
      <c r="G11" s="609"/>
      <c r="H11" s="609"/>
      <c r="I11" s="609"/>
      <c r="J11" s="609"/>
      <c r="K11" s="609"/>
      <c r="L11" s="609"/>
      <c r="M11" s="609"/>
      <c r="N11" s="615"/>
      <c r="O11" s="616"/>
      <c r="P11" s="616"/>
      <c r="Q11" s="571"/>
      <c r="R11" s="571"/>
      <c r="S11" s="33"/>
    </row>
    <row r="12" ht="15" customHeight="1" spans="1:19">
      <c r="A12" s="27"/>
      <c r="B12" s="117"/>
      <c r="C12" s="332"/>
      <c r="D12" s="29"/>
      <c r="E12" s="27"/>
      <c r="F12" s="32"/>
      <c r="G12" s="609"/>
      <c r="H12" s="609"/>
      <c r="I12" s="609"/>
      <c r="J12" s="609"/>
      <c r="K12" s="609"/>
      <c r="L12" s="609"/>
      <c r="M12" s="609"/>
      <c r="N12" s="615"/>
      <c r="O12" s="616"/>
      <c r="P12" s="616"/>
      <c r="Q12" s="571"/>
      <c r="R12" s="571"/>
      <c r="S12" s="66"/>
    </row>
    <row r="13" ht="15" customHeight="1" spans="1:19">
      <c r="A13" s="27"/>
      <c r="B13" s="117"/>
      <c r="C13" s="332"/>
      <c r="D13" s="29"/>
      <c r="E13" s="27"/>
      <c r="F13" s="32"/>
      <c r="G13" s="609"/>
      <c r="H13" s="609"/>
      <c r="I13" s="609"/>
      <c r="J13" s="609"/>
      <c r="K13" s="609"/>
      <c r="L13" s="609"/>
      <c r="M13" s="609"/>
      <c r="N13" s="615"/>
      <c r="O13" s="617"/>
      <c r="P13" s="616"/>
      <c r="Q13" s="571"/>
      <c r="R13" s="571"/>
      <c r="S13" s="66"/>
    </row>
    <row r="14" ht="15" customHeight="1" spans="1:19">
      <c r="A14" s="27"/>
      <c r="B14" s="117"/>
      <c r="C14" s="332"/>
      <c r="D14" s="29"/>
      <c r="E14" s="27"/>
      <c r="F14" s="32"/>
      <c r="G14" s="609"/>
      <c r="H14" s="609"/>
      <c r="I14" s="609"/>
      <c r="J14" s="609"/>
      <c r="K14" s="609"/>
      <c r="L14" s="609"/>
      <c r="M14" s="609"/>
      <c r="N14" s="615"/>
      <c r="O14" s="617"/>
      <c r="P14" s="616"/>
      <c r="Q14" s="571"/>
      <c r="R14" s="571"/>
      <c r="S14" s="66"/>
    </row>
    <row r="15" ht="15" customHeight="1" spans="1:19">
      <c r="A15" s="27"/>
      <c r="B15" s="117"/>
      <c r="C15" s="332"/>
      <c r="D15" s="29"/>
      <c r="E15" s="27"/>
      <c r="F15" s="32"/>
      <c r="G15" s="609"/>
      <c r="H15" s="609"/>
      <c r="I15" s="609"/>
      <c r="J15" s="609"/>
      <c r="K15" s="609"/>
      <c r="L15" s="609"/>
      <c r="M15" s="609"/>
      <c r="N15" s="615"/>
      <c r="O15" s="617"/>
      <c r="P15" s="616"/>
      <c r="Q15" s="571"/>
      <c r="R15" s="571"/>
      <c r="S15" s="66"/>
    </row>
    <row r="16" ht="15" customHeight="1" spans="1:19">
      <c r="A16" s="27"/>
      <c r="B16" s="117"/>
      <c r="C16" s="332"/>
      <c r="D16" s="29"/>
      <c r="E16" s="27"/>
      <c r="F16" s="32"/>
      <c r="G16" s="609"/>
      <c r="H16" s="609"/>
      <c r="I16" s="609"/>
      <c r="J16" s="609"/>
      <c r="K16" s="609"/>
      <c r="L16" s="609"/>
      <c r="M16" s="609"/>
      <c r="N16" s="615"/>
      <c r="O16" s="617"/>
      <c r="P16" s="616"/>
      <c r="Q16" s="571"/>
      <c r="R16" s="571"/>
      <c r="S16" s="66"/>
    </row>
    <row r="17" ht="15" customHeight="1" spans="1:19">
      <c r="A17" s="27"/>
      <c r="B17" s="117"/>
      <c r="C17" s="332"/>
      <c r="D17" s="29"/>
      <c r="E17" s="27"/>
      <c r="F17" s="32"/>
      <c r="G17" s="609"/>
      <c r="H17" s="609"/>
      <c r="I17" s="609"/>
      <c r="J17" s="609"/>
      <c r="K17" s="609"/>
      <c r="L17" s="609"/>
      <c r="M17" s="609"/>
      <c r="N17" s="615"/>
      <c r="O17" s="617"/>
      <c r="P17" s="616"/>
      <c r="Q17" s="571"/>
      <c r="R17" s="571"/>
      <c r="S17" s="66"/>
    </row>
    <row r="18" ht="15" customHeight="1" spans="1:19">
      <c r="A18" s="27"/>
      <c r="B18" s="117"/>
      <c r="C18" s="332"/>
      <c r="D18" s="29"/>
      <c r="E18" s="27"/>
      <c r="F18" s="32"/>
      <c r="G18" s="609"/>
      <c r="H18" s="609"/>
      <c r="I18" s="609"/>
      <c r="J18" s="609"/>
      <c r="K18" s="609"/>
      <c r="L18" s="609"/>
      <c r="M18" s="609"/>
      <c r="N18" s="615"/>
      <c r="O18" s="617"/>
      <c r="P18" s="616"/>
      <c r="Q18" s="571"/>
      <c r="R18" s="571"/>
      <c r="S18" s="66"/>
    </row>
    <row r="19" ht="15" customHeight="1" spans="1:19">
      <c r="A19" s="27"/>
      <c r="B19" s="117"/>
      <c r="C19" s="332"/>
      <c r="D19" s="29"/>
      <c r="E19" s="27"/>
      <c r="F19" s="32"/>
      <c r="G19" s="609"/>
      <c r="H19" s="609"/>
      <c r="I19" s="609"/>
      <c r="J19" s="609"/>
      <c r="K19" s="609"/>
      <c r="L19" s="609"/>
      <c r="M19" s="609"/>
      <c r="N19" s="615"/>
      <c r="O19" s="617"/>
      <c r="P19" s="616"/>
      <c r="Q19" s="571"/>
      <c r="R19" s="571"/>
      <c r="S19" s="66"/>
    </row>
    <row r="20" ht="15" customHeight="1" spans="1:19">
      <c r="A20" s="27"/>
      <c r="B20" s="117"/>
      <c r="C20" s="332"/>
      <c r="D20" s="29"/>
      <c r="E20" s="27"/>
      <c r="F20" s="32"/>
      <c r="G20" s="609"/>
      <c r="H20" s="609"/>
      <c r="I20" s="609"/>
      <c r="J20" s="609"/>
      <c r="K20" s="609"/>
      <c r="L20" s="609"/>
      <c r="M20" s="609"/>
      <c r="N20" s="615"/>
      <c r="O20" s="617"/>
      <c r="P20" s="616"/>
      <c r="Q20" s="571"/>
      <c r="R20" s="571"/>
      <c r="S20" s="66"/>
    </row>
    <row r="21" ht="15" customHeight="1" spans="1:19">
      <c r="A21" s="27"/>
      <c r="B21" s="117"/>
      <c r="C21" s="332"/>
      <c r="D21" s="29"/>
      <c r="E21" s="27"/>
      <c r="F21" s="32"/>
      <c r="G21" s="609"/>
      <c r="H21" s="609"/>
      <c r="I21" s="609"/>
      <c r="J21" s="609"/>
      <c r="K21" s="609"/>
      <c r="L21" s="609"/>
      <c r="M21" s="609"/>
      <c r="N21" s="615"/>
      <c r="O21" s="617"/>
      <c r="P21" s="616"/>
      <c r="Q21" s="571"/>
      <c r="R21" s="571"/>
      <c r="S21" s="66"/>
    </row>
    <row r="22" ht="15" customHeight="1" spans="1:19">
      <c r="A22" s="27"/>
      <c r="B22" s="117"/>
      <c r="C22" s="332"/>
      <c r="D22" s="29"/>
      <c r="E22" s="27"/>
      <c r="F22" s="32"/>
      <c r="G22" s="609"/>
      <c r="H22" s="609"/>
      <c r="I22" s="609"/>
      <c r="J22" s="609"/>
      <c r="K22" s="609"/>
      <c r="L22" s="609"/>
      <c r="M22" s="609"/>
      <c r="N22" s="615"/>
      <c r="O22" s="617"/>
      <c r="P22" s="616"/>
      <c r="Q22" s="571"/>
      <c r="R22" s="571"/>
      <c r="S22" s="66"/>
    </row>
    <row r="23" ht="15" customHeight="1" spans="1:19">
      <c r="A23" s="27"/>
      <c r="B23" s="117"/>
      <c r="C23" s="332"/>
      <c r="D23" s="29"/>
      <c r="E23" s="27"/>
      <c r="F23" s="32"/>
      <c r="G23" s="609"/>
      <c r="H23" s="609"/>
      <c r="I23" s="609"/>
      <c r="J23" s="609"/>
      <c r="K23" s="609"/>
      <c r="L23" s="609"/>
      <c r="M23" s="609"/>
      <c r="N23" s="615"/>
      <c r="O23" s="617"/>
      <c r="P23" s="616"/>
      <c r="Q23" s="571"/>
      <c r="R23" s="571"/>
      <c r="S23" s="66"/>
    </row>
    <row r="24" ht="15" customHeight="1" spans="1:19">
      <c r="A24" s="27"/>
      <c r="B24" s="122"/>
      <c r="C24" s="27"/>
      <c r="D24" s="29"/>
      <c r="E24" s="27"/>
      <c r="F24" s="32"/>
      <c r="G24" s="609"/>
      <c r="H24" s="609"/>
      <c r="I24" s="609"/>
      <c r="J24" s="609"/>
      <c r="K24" s="609"/>
      <c r="L24" s="609"/>
      <c r="M24" s="609">
        <f>SUM(G24:L24)-F24</f>
        <v>0</v>
      </c>
      <c r="N24" s="615"/>
      <c r="O24" s="370"/>
      <c r="P24" s="571"/>
      <c r="Q24" s="571"/>
      <c r="R24" s="571" t="str">
        <f>IF(O24=0,"",(P24-O24)/O24*100)</f>
        <v/>
      </c>
      <c r="S24" s="33"/>
    </row>
    <row r="25" ht="15" customHeight="1" spans="1:19">
      <c r="A25" s="35" t="s">
        <v>745</v>
      </c>
      <c r="B25" s="36"/>
      <c r="C25" s="27"/>
      <c r="D25" s="29"/>
      <c r="E25" s="27"/>
      <c r="F25" s="32">
        <f t="shared" ref="F25:L25" si="1">SUM(F7:F24)</f>
        <v>0</v>
      </c>
      <c r="G25" s="609">
        <f t="shared" si="1"/>
        <v>0</v>
      </c>
      <c r="H25" s="609">
        <f t="shared" si="1"/>
        <v>0</v>
      </c>
      <c r="I25" s="609">
        <f t="shared" si="1"/>
        <v>0</v>
      </c>
      <c r="J25" s="609">
        <f t="shared" si="1"/>
        <v>0</v>
      </c>
      <c r="K25" s="609">
        <f t="shared" si="1"/>
        <v>0</v>
      </c>
      <c r="L25" s="609">
        <f t="shared" si="1"/>
        <v>0</v>
      </c>
      <c r="M25" s="609">
        <f>SUM(G25:L25)-F25</f>
        <v>0</v>
      </c>
      <c r="N25" s="615">
        <f>SUM(N7:N24)</f>
        <v>0</v>
      </c>
      <c r="O25" s="370">
        <f>SUM(O7:O24)</f>
        <v>203864008.94</v>
      </c>
      <c r="P25" s="571">
        <f>SUM(P7:P24)</f>
        <v>0</v>
      </c>
      <c r="Q25" s="571">
        <f>P25-O25</f>
        <v>-203864008.94</v>
      </c>
      <c r="R25" s="571">
        <f>IF(O25=0,"",(P25-O25)/O25*100)</f>
        <v>-100</v>
      </c>
      <c r="S25" s="33"/>
    </row>
    <row r="26" ht="15" customHeight="1" spans="1:19">
      <c r="A26" s="35" t="s">
        <v>784</v>
      </c>
      <c r="B26" s="36"/>
      <c r="C26" s="27"/>
      <c r="D26" s="29"/>
      <c r="E26" s="27"/>
      <c r="F26" s="32"/>
      <c r="G26" s="609"/>
      <c r="H26" s="609"/>
      <c r="I26" s="609"/>
      <c r="J26" s="609"/>
      <c r="K26" s="609"/>
      <c r="L26" s="609"/>
      <c r="M26" s="609">
        <f>SUM(G26:L26)-F26</f>
        <v>0</v>
      </c>
      <c r="N26" s="615"/>
      <c r="O26" s="370"/>
      <c r="P26" s="571"/>
      <c r="Q26" s="571">
        <f>P26-O26</f>
        <v>0</v>
      </c>
      <c r="R26" s="571" t="str">
        <f>IF(O26=0,"",(P26-O26)/O26*100)</f>
        <v/>
      </c>
      <c r="S26" s="33"/>
    </row>
    <row r="27" ht="15" customHeight="1" spans="1:19">
      <c r="A27" s="35" t="s">
        <v>745</v>
      </c>
      <c r="B27" s="36"/>
      <c r="C27" s="33"/>
      <c r="D27" s="29"/>
      <c r="E27" s="33"/>
      <c r="F27" s="34">
        <f t="shared" ref="F27:P27" si="2">F25-F26</f>
        <v>0</v>
      </c>
      <c r="G27" s="34">
        <f t="shared" si="2"/>
        <v>0</v>
      </c>
      <c r="H27" s="34">
        <f t="shared" si="2"/>
        <v>0</v>
      </c>
      <c r="I27" s="34">
        <f t="shared" si="2"/>
        <v>0</v>
      </c>
      <c r="J27" s="34">
        <f t="shared" si="2"/>
        <v>0</v>
      </c>
      <c r="K27" s="34">
        <f t="shared" si="2"/>
        <v>0</v>
      </c>
      <c r="L27" s="34">
        <f t="shared" si="2"/>
        <v>0</v>
      </c>
      <c r="M27" s="34">
        <f t="shared" si="2"/>
        <v>0</v>
      </c>
      <c r="N27" s="34">
        <f t="shared" si="2"/>
        <v>0</v>
      </c>
      <c r="O27" s="138">
        <f t="shared" si="2"/>
        <v>203864008.94</v>
      </c>
      <c r="P27" s="138">
        <f t="shared" si="2"/>
        <v>0</v>
      </c>
      <c r="Q27" s="571">
        <f>P27-O27</f>
        <v>-203864008.94</v>
      </c>
      <c r="R27" s="571">
        <f>IF(O27=0,"",(P27-O27)/O27*100)</f>
        <v>-100</v>
      </c>
      <c r="S27" s="33"/>
    </row>
    <row r="28" s="38" customFormat="1" customHeight="1" spans="1:18">
      <c r="A28" s="37" t="str">
        <f>封面!D17&amp;封面!E17</f>
        <v>被评估单位（或产权持有单位）填表人：</v>
      </c>
      <c r="H28" s="140"/>
      <c r="I28" s="140"/>
      <c r="J28" s="140"/>
      <c r="K28" s="140"/>
      <c r="L28" s="140"/>
      <c r="M28" s="140"/>
      <c r="N28" s="618"/>
      <c r="O28" s="140"/>
      <c r="P28" s="140"/>
      <c r="Q28" s="140" t="str">
        <f>评估人员!C3&amp;"："&amp;评估人员!D10</f>
        <v>评估人员：</v>
      </c>
      <c r="R28" s="140"/>
    </row>
    <row r="29" s="38" customFormat="1" customHeight="1" spans="1:18">
      <c r="A29" s="37" t="str">
        <f>封面!D19&amp;封面!E19&amp;封面!F19&amp;封面!G19&amp;封面!H19&amp;封面!I19&amp;封面!J19</f>
        <v>填表日期：2020年5月20日</v>
      </c>
      <c r="G29" s="140"/>
      <c r="H29" s="140"/>
      <c r="I29" s="140"/>
      <c r="J29" s="140"/>
      <c r="K29" s="140"/>
      <c r="L29" s="140"/>
      <c r="M29" s="140"/>
      <c r="N29" s="618"/>
      <c r="O29" s="547"/>
      <c r="P29" s="140"/>
      <c r="Q29" s="140"/>
      <c r="R29" s="140"/>
    </row>
    <row r="30" customHeight="1" spans="2:3">
      <c r="B30" s="170" t="s">
        <v>763</v>
      </c>
      <c r="C30" s="38" t="s">
        <v>764</v>
      </c>
    </row>
    <row r="31" customHeight="1" spans="2:3">
      <c r="B31" s="23" t="s">
        <v>765</v>
      </c>
      <c r="C31" s="13" t="s">
        <v>766</v>
      </c>
    </row>
    <row r="32" customHeight="1" spans="3:7">
      <c r="C32" s="13" t="s">
        <v>767</v>
      </c>
      <c r="G32" s="371"/>
    </row>
    <row r="33" customHeight="1" spans="3:7">
      <c r="C33" s="13" t="s">
        <v>768</v>
      </c>
      <c r="G33" s="371"/>
    </row>
    <row r="34" customHeight="1" spans="3:3">
      <c r="C34" s="13" t="s">
        <v>769</v>
      </c>
    </row>
  </sheetData>
  <mergeCells count="5">
    <mergeCell ref="A2:S2"/>
    <mergeCell ref="A3:S3"/>
    <mergeCell ref="A25:B25"/>
    <mergeCell ref="A26:B26"/>
    <mergeCell ref="A27:B27"/>
  </mergeCells>
  <dataValidations count="1">
    <dataValidation type="decimal" operator="greaterThanOrEqual" allowBlank="1" showInputMessage="1" showErrorMessage="1" error="请检查重分类是否正确" sqref="O8:O23 P7:P23">
      <formula1>0</formula1>
    </dataValidation>
  </dataValidations>
  <hyperlinks>
    <hyperlink ref="A1" location="索引目录!D17" display="返回索引页"/>
    <hyperlink ref="B1" location="'3-流动汇总'!B13" display="返回 "/>
  </hyperlinks>
  <printOptions horizontalCentered="1" verticalCentered="1"/>
  <pageMargins left="0.388888888888889" right="0.388888888888889" top="1.18055555555556" bottom="0.388888888888889" header="0.388888888888889" footer="0.388888888888889"/>
  <pageSetup paperSize="9" scale="95" fitToHeight="0" orientation="landscape"/>
  <headerFooter alignWithMargins="0">
    <oddHeader>&amp;R&amp;"宋体,常规"&amp;10
&amp;"仿宋_GB2312,常规"共&amp;N页第&amp;P页</oddHeader>
  </headerFooter>
  <legacyDrawing r:id="rId2"/>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2"/>
  <sheetViews>
    <sheetView topLeftCell="A3" workbookViewId="0">
      <selection activeCell="E18" sqref="E18"/>
    </sheetView>
  </sheetViews>
  <sheetFormatPr defaultColWidth="8.64166666666667" defaultRowHeight="15.4" outlineLevelCol="5"/>
  <cols>
    <col min="2" max="2" width="33.0666666666667" customWidth="1"/>
    <col min="3" max="3" width="10.6416666666667" customWidth="1"/>
    <col min="4" max="4" width="11.7083333333333" customWidth="1"/>
    <col min="5" max="5" width="10.7083333333333" customWidth="1"/>
  </cols>
  <sheetData>
    <row r="1" spans="1:6">
      <c r="A1" s="604"/>
      <c r="B1" s="73"/>
      <c r="C1" s="73"/>
      <c r="D1" s="73"/>
      <c r="E1" s="73"/>
      <c r="F1" s="73"/>
    </row>
    <row r="2" ht="22.7" spans="1:6">
      <c r="A2" s="74" t="s">
        <v>537</v>
      </c>
      <c r="B2" s="74"/>
      <c r="C2" s="74"/>
      <c r="D2" s="74"/>
      <c r="E2" s="74"/>
      <c r="F2" s="74"/>
    </row>
    <row r="3" spans="1:6">
      <c r="A3" s="75" t="str">
        <f>汇总表!A3</f>
        <v>评估基准日：2020年7月30日</v>
      </c>
      <c r="B3" s="75"/>
      <c r="C3" s="75"/>
      <c r="D3" s="75"/>
      <c r="E3" s="75"/>
      <c r="F3" s="75"/>
    </row>
    <row r="4" spans="1:6">
      <c r="A4" s="580"/>
      <c r="B4" s="580"/>
      <c r="C4" s="580"/>
      <c r="D4" s="580"/>
      <c r="E4" s="581"/>
      <c r="F4" s="77"/>
    </row>
    <row r="5" spans="1:6">
      <c r="A5" s="582" t="str">
        <f>汇总表!A5</f>
        <v>被评估单位（或产权持有单位）：贡山县隆鑫矿业有限公司</v>
      </c>
      <c r="B5" s="583"/>
      <c r="C5" s="583"/>
      <c r="D5" s="605" t="s">
        <v>539</v>
      </c>
      <c r="E5" s="605"/>
      <c r="F5" s="585"/>
    </row>
    <row r="6" spans="1:6">
      <c r="A6" s="586" t="s">
        <v>379</v>
      </c>
      <c r="B6" s="586" t="s">
        <v>464</v>
      </c>
      <c r="C6" s="586" t="s">
        <v>785</v>
      </c>
      <c r="D6" s="587" t="s">
        <v>786</v>
      </c>
      <c r="E6" s="587" t="s">
        <v>543</v>
      </c>
      <c r="F6" s="585"/>
    </row>
    <row r="7" spans="1:6">
      <c r="A7" s="588">
        <v>1</v>
      </c>
      <c r="B7" s="589" t="s">
        <v>487</v>
      </c>
      <c r="C7" s="597" t="str">
        <f>C8</f>
        <v>-</v>
      </c>
      <c r="D7" s="589"/>
      <c r="E7" s="590">
        <f>E8</f>
        <v>0</v>
      </c>
      <c r="F7" s="591"/>
    </row>
    <row r="8" spans="1:6">
      <c r="A8" s="586"/>
      <c r="B8" s="162" t="s">
        <v>787</v>
      </c>
      <c r="C8" s="594" t="s">
        <v>788</v>
      </c>
      <c r="D8" s="162"/>
      <c r="E8" s="86">
        <f>汇总表!E8/10000</f>
        <v>0</v>
      </c>
      <c r="F8" s="591"/>
    </row>
    <row r="9" spans="1:6">
      <c r="A9" s="592">
        <v>2</v>
      </c>
      <c r="B9" s="593" t="s">
        <v>505</v>
      </c>
      <c r="C9" s="590">
        <f>C10+C14</f>
        <v>0</v>
      </c>
      <c r="D9" s="593"/>
      <c r="E9" s="590">
        <f>E10+E14</f>
        <v>0</v>
      </c>
      <c r="F9" s="591"/>
    </row>
    <row r="10" spans="1:6">
      <c r="A10" s="586">
        <v>2.1</v>
      </c>
      <c r="B10" s="162" t="s">
        <v>789</v>
      </c>
      <c r="C10" s="572">
        <f>SUM(C11:C13)</f>
        <v>0</v>
      </c>
      <c r="D10" s="594" t="s">
        <v>788</v>
      </c>
      <c r="E10" s="572">
        <f>SUM(E11:E13)</f>
        <v>0</v>
      </c>
      <c r="F10" s="591"/>
    </row>
    <row r="11" spans="1:6">
      <c r="A11" s="586"/>
      <c r="B11" s="595" t="s">
        <v>790</v>
      </c>
      <c r="C11" s="572">
        <f>汇总表!C11</f>
        <v>0</v>
      </c>
      <c r="D11" s="164"/>
      <c r="E11" s="572">
        <f>汇总表!E11/10000</f>
        <v>0</v>
      </c>
      <c r="F11" s="591"/>
    </row>
    <row r="12" spans="1:6">
      <c r="A12" s="586"/>
      <c r="B12" s="595" t="s">
        <v>791</v>
      </c>
      <c r="C12" s="572">
        <f>汇总表!C12</f>
        <v>0</v>
      </c>
      <c r="D12" s="594" t="s">
        <v>788</v>
      </c>
      <c r="E12" s="572">
        <f>汇总表!E12/10000</f>
        <v>0</v>
      </c>
      <c r="F12" s="591"/>
    </row>
    <row r="13" spans="1:6">
      <c r="A13" s="586"/>
      <c r="B13" s="595" t="s">
        <v>792</v>
      </c>
      <c r="C13" s="572">
        <f>汇总表!C13</f>
        <v>0</v>
      </c>
      <c r="D13" s="594" t="s">
        <v>788</v>
      </c>
      <c r="E13" s="85">
        <f>汇总表!E13/10000</f>
        <v>0</v>
      </c>
      <c r="F13" s="591"/>
    </row>
    <row r="14" spans="1:6">
      <c r="A14" s="586">
        <v>2.2</v>
      </c>
      <c r="B14" s="586" t="s">
        <v>793</v>
      </c>
      <c r="C14" s="572">
        <f>SUM(C15:C17)</f>
        <v>0</v>
      </c>
      <c r="D14" s="596"/>
      <c r="E14" s="86">
        <f>SUM(E15:E17)</f>
        <v>0</v>
      </c>
      <c r="F14" s="591"/>
    </row>
    <row r="15" spans="1:6">
      <c r="A15" s="586"/>
      <c r="B15" s="162" t="s">
        <v>794</v>
      </c>
      <c r="C15" s="572">
        <f>汇总表!C15</f>
        <v>0</v>
      </c>
      <c r="D15" s="594"/>
      <c r="E15" s="85">
        <f>汇总表!E15/10000</f>
        <v>0</v>
      </c>
      <c r="F15" s="591"/>
    </row>
    <row r="16" spans="1:6">
      <c r="A16" s="586"/>
      <c r="B16" s="162" t="s">
        <v>795</v>
      </c>
      <c r="C16" s="572">
        <f>汇总表!C16</f>
        <v>0</v>
      </c>
      <c r="D16" s="594"/>
      <c r="E16" s="85">
        <f>汇总表!E16/10000</f>
        <v>0</v>
      </c>
      <c r="F16" s="591"/>
    </row>
    <row r="17" spans="1:6">
      <c r="A17" s="586"/>
      <c r="B17" s="162" t="s">
        <v>796</v>
      </c>
      <c r="C17" s="572">
        <f>汇总表!C17</f>
        <v>0</v>
      </c>
      <c r="D17" s="594"/>
      <c r="E17" s="85">
        <f>汇总表!E17/10000</f>
        <v>0</v>
      </c>
      <c r="F17" s="591"/>
    </row>
    <row r="18" spans="1:6">
      <c r="A18" s="592">
        <v>3</v>
      </c>
      <c r="B18" s="593" t="s">
        <v>517</v>
      </c>
      <c r="C18" s="597">
        <v>1</v>
      </c>
      <c r="D18" s="590">
        <f>D19</f>
        <v>0</v>
      </c>
      <c r="E18" s="590">
        <f>SUM(E19:E20)</f>
        <v>6578.6</v>
      </c>
      <c r="F18" s="591"/>
    </row>
    <row r="19" s="438" customFormat="1" spans="1:6">
      <c r="A19" s="586">
        <v>3.1</v>
      </c>
      <c r="B19" s="162" t="s">
        <v>797</v>
      </c>
      <c r="C19" s="85">
        <f>汇总表!C19</f>
        <v>0</v>
      </c>
      <c r="D19" s="85">
        <v>0</v>
      </c>
      <c r="E19" s="85">
        <f>汇总表!E19/10000</f>
        <v>0</v>
      </c>
      <c r="F19" s="591"/>
    </row>
    <row r="20" s="438" customFormat="1" spans="1:6">
      <c r="A20" s="586">
        <v>3.2</v>
      </c>
      <c r="B20" s="162" t="s">
        <v>798</v>
      </c>
      <c r="C20" s="88">
        <v>1</v>
      </c>
      <c r="D20" s="164"/>
      <c r="E20" s="85">
        <f>汇总表!E20/10000</f>
        <v>6578.6</v>
      </c>
      <c r="F20" s="591"/>
    </row>
    <row r="21" spans="1:6">
      <c r="A21" s="598" t="s">
        <v>799</v>
      </c>
      <c r="B21" s="599"/>
      <c r="C21" s="600"/>
      <c r="D21" s="600"/>
      <c r="E21" s="601">
        <f>E7+E9+E18</f>
        <v>6578.6</v>
      </c>
      <c r="F21" s="591"/>
    </row>
    <row r="22" ht="16.25" spans="1:6">
      <c r="A22" s="69" t="s">
        <v>571</v>
      </c>
      <c r="B22" s="602"/>
      <c r="C22" s="603"/>
      <c r="D22" s="602"/>
      <c r="E22" s="602"/>
      <c r="F22" s="603"/>
    </row>
  </sheetData>
  <mergeCells count="4">
    <mergeCell ref="A2:F2"/>
    <mergeCell ref="A3:F3"/>
    <mergeCell ref="D5:E5"/>
    <mergeCell ref="A21:B21"/>
  </mergeCells>
  <pageMargins left="1.49583333333333" right="0.751388888888889" top="1" bottom="1" header="0.5" footer="0.5"/>
  <pageSetup paperSize="9" scale="110" orientation="landscape"/>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2"/>
  <sheetViews>
    <sheetView topLeftCell="A4" workbookViewId="0">
      <selection activeCell="I16" sqref="I16"/>
    </sheetView>
  </sheetViews>
  <sheetFormatPr defaultColWidth="8.64166666666667" defaultRowHeight="15.4" outlineLevelCol="5"/>
  <cols>
    <col min="2" max="2" width="33.0666666666667" customWidth="1"/>
    <col min="3" max="3" width="17.7083333333333" customWidth="1"/>
    <col min="4" max="4" width="20.0666666666667" customWidth="1"/>
    <col min="5" max="5" width="19.8583333333333" customWidth="1"/>
  </cols>
  <sheetData>
    <row r="1" spans="1:6">
      <c r="A1" s="579" t="s">
        <v>19</v>
      </c>
      <c r="B1" s="73"/>
      <c r="C1" s="73"/>
      <c r="D1" s="73"/>
      <c r="E1" s="73"/>
      <c r="F1" s="73"/>
    </row>
    <row r="2" ht="22.7" spans="1:6">
      <c r="A2" s="74" t="s">
        <v>537</v>
      </c>
      <c r="B2" s="74"/>
      <c r="C2" s="74"/>
      <c r="D2" s="74"/>
      <c r="E2" s="74"/>
      <c r="F2" s="74"/>
    </row>
    <row r="3" spans="1:6">
      <c r="A3" s="75" t="str">
        <f>'4-6固定资产汇总'!A3</f>
        <v>评估基准日：2020年7月30日</v>
      </c>
      <c r="B3" s="75"/>
      <c r="C3" s="75"/>
      <c r="D3" s="75"/>
      <c r="E3" s="75"/>
      <c r="F3" s="75"/>
    </row>
    <row r="4" spans="1:6">
      <c r="A4" s="580"/>
      <c r="B4" s="580"/>
      <c r="C4" s="580"/>
      <c r="D4" s="580"/>
      <c r="E4" s="581"/>
      <c r="F4" s="77"/>
    </row>
    <row r="5" spans="1:6">
      <c r="A5" s="582" t="str">
        <f>'4-6固定资产汇总'!A5</f>
        <v>被评估单位（或产权持有单位）：贡山县隆鑫矿业有限公司</v>
      </c>
      <c r="B5" s="583"/>
      <c r="C5" s="583"/>
      <c r="D5" s="583"/>
      <c r="E5" s="584" t="s">
        <v>22</v>
      </c>
      <c r="F5" s="585"/>
    </row>
    <row r="6" spans="1:6">
      <c r="A6" s="586" t="s">
        <v>379</v>
      </c>
      <c r="B6" s="586" t="s">
        <v>464</v>
      </c>
      <c r="C6" s="586" t="s">
        <v>785</v>
      </c>
      <c r="D6" s="587" t="s">
        <v>786</v>
      </c>
      <c r="E6" s="587" t="s">
        <v>543</v>
      </c>
      <c r="F6" s="585"/>
    </row>
    <row r="7" spans="1:6">
      <c r="A7" s="588">
        <v>1</v>
      </c>
      <c r="B7" s="589" t="s">
        <v>487</v>
      </c>
      <c r="C7" s="590">
        <f>C8</f>
        <v>0</v>
      </c>
      <c r="D7" s="589"/>
      <c r="E7" s="590">
        <f>E8</f>
        <v>0</v>
      </c>
      <c r="F7" s="591"/>
    </row>
    <row r="8" spans="1:6">
      <c r="A8" s="586"/>
      <c r="B8" s="162" t="s">
        <v>787</v>
      </c>
      <c r="C8" s="572">
        <f>'3-9-3在库周转材料'!A8</f>
        <v>0</v>
      </c>
      <c r="D8" s="162"/>
      <c r="E8" s="86">
        <f>'3-9存货汇总'!E9</f>
        <v>0</v>
      </c>
      <c r="F8" s="591"/>
    </row>
    <row r="9" spans="1:6">
      <c r="A9" s="592">
        <v>2</v>
      </c>
      <c r="B9" s="593" t="s">
        <v>505</v>
      </c>
      <c r="C9" s="590">
        <f>C10+C14</f>
        <v>0</v>
      </c>
      <c r="D9" s="593"/>
      <c r="E9" s="590">
        <f>E10+E14</f>
        <v>0</v>
      </c>
      <c r="F9" s="591"/>
    </row>
    <row r="10" spans="1:6">
      <c r="A10" s="586">
        <v>2.1</v>
      </c>
      <c r="B10" s="162" t="s">
        <v>789</v>
      </c>
      <c r="C10" s="572">
        <f>SUM(C11:C13)</f>
        <v>0</v>
      </c>
      <c r="D10" s="594" t="s">
        <v>788</v>
      </c>
      <c r="E10" s="572">
        <f>SUM(E11:E13)</f>
        <v>0</v>
      </c>
      <c r="F10" s="591"/>
    </row>
    <row r="11" spans="1:6">
      <c r="A11" s="586"/>
      <c r="B11" s="595" t="s">
        <v>790</v>
      </c>
      <c r="C11" s="572">
        <f>'4-6-1房屋建筑物'!A15</f>
        <v>0</v>
      </c>
      <c r="D11" s="164"/>
      <c r="E11" s="572">
        <f>'4-6固定资产汇总'!I9</f>
        <v>0</v>
      </c>
      <c r="F11" s="591"/>
    </row>
    <row r="12" spans="1:6">
      <c r="A12" s="586"/>
      <c r="B12" s="595" t="s">
        <v>791</v>
      </c>
      <c r="C12" s="572">
        <f>'4-6-2构筑物'!A27</f>
        <v>0</v>
      </c>
      <c r="D12" s="594" t="s">
        <v>788</v>
      </c>
      <c r="E12" s="572">
        <f>'4-6固定资产汇总'!I10</f>
        <v>0</v>
      </c>
      <c r="F12" s="591"/>
    </row>
    <row r="13" spans="1:6">
      <c r="A13" s="586"/>
      <c r="B13" s="595" t="s">
        <v>792</v>
      </c>
      <c r="C13" s="572">
        <v>0</v>
      </c>
      <c r="D13" s="594" t="s">
        <v>788</v>
      </c>
      <c r="E13" s="572">
        <f>'4-6固定资产汇总'!I11</f>
        <v>0</v>
      </c>
      <c r="F13" s="591"/>
    </row>
    <row r="14" spans="1:6">
      <c r="A14" s="586">
        <v>2.2</v>
      </c>
      <c r="B14" s="586" t="s">
        <v>793</v>
      </c>
      <c r="C14" s="85">
        <f>SUM(C15:C17)</f>
        <v>0</v>
      </c>
      <c r="D14" s="596"/>
      <c r="E14" s="86">
        <f>SUM(E15:E17)</f>
        <v>0</v>
      </c>
      <c r="F14" s="591"/>
    </row>
    <row r="15" spans="1:6">
      <c r="A15" s="586"/>
      <c r="B15" s="162" t="s">
        <v>794</v>
      </c>
      <c r="C15" s="85">
        <f>'4-6-4机器设备'!A11</f>
        <v>0</v>
      </c>
      <c r="D15" s="594"/>
      <c r="E15" s="85">
        <f>'4-6固定资产汇总'!I14</f>
        <v>0</v>
      </c>
      <c r="F15" s="591"/>
    </row>
    <row r="16" spans="1:6">
      <c r="A16" s="586"/>
      <c r="B16" s="162" t="s">
        <v>795</v>
      </c>
      <c r="C16" s="85">
        <f>'4-6-5车辆'!A9</f>
        <v>0</v>
      </c>
      <c r="D16" s="594"/>
      <c r="E16" s="85">
        <f>'4-6固定资产汇总'!I15</f>
        <v>0</v>
      </c>
      <c r="F16" s="591"/>
    </row>
    <row r="17" spans="1:6">
      <c r="A17" s="586"/>
      <c r="B17" s="162" t="s">
        <v>796</v>
      </c>
      <c r="C17" s="85">
        <f>'4-6-6电子、办公设备'!A10</f>
        <v>0</v>
      </c>
      <c r="D17" s="594"/>
      <c r="E17" s="85">
        <f>'4-6固定资产汇总'!I16</f>
        <v>0</v>
      </c>
      <c r="F17" s="591"/>
    </row>
    <row r="18" spans="1:6">
      <c r="A18" s="592">
        <v>3</v>
      </c>
      <c r="B18" s="593" t="s">
        <v>517</v>
      </c>
      <c r="C18" s="597" t="e">
        <f>SUM(C19:C20)</f>
        <v>#REF!</v>
      </c>
      <c r="D18" s="590">
        <f>D19</f>
        <v>0</v>
      </c>
      <c r="E18" s="590">
        <f>SUM(E19:E20)</f>
        <v>65785950</v>
      </c>
      <c r="F18" s="591"/>
    </row>
    <row r="19" s="438" customFormat="1" spans="1:6">
      <c r="A19" s="586">
        <v>3.1</v>
      </c>
      <c r="B19" s="162" t="s">
        <v>797</v>
      </c>
      <c r="C19" s="85">
        <f>'4-12-1无形-土地'!A7</f>
        <v>0</v>
      </c>
      <c r="D19" s="85">
        <v>0</v>
      </c>
      <c r="E19" s="85">
        <f>'4-12无形资产汇总'!E7</f>
        <v>0</v>
      </c>
      <c r="F19" s="591"/>
    </row>
    <row r="20" s="438" customFormat="1" spans="1:6">
      <c r="A20" s="586">
        <v>3.2</v>
      </c>
      <c r="B20" s="162" t="s">
        <v>798</v>
      </c>
      <c r="C20" s="88" t="e">
        <f>#REF!</f>
        <v>#REF!</v>
      </c>
      <c r="D20" s="164"/>
      <c r="E20" s="85">
        <f>'4-12无形资产汇总'!E8</f>
        <v>65785950</v>
      </c>
      <c r="F20" s="591"/>
    </row>
    <row r="21" spans="1:6">
      <c r="A21" s="598" t="s">
        <v>799</v>
      </c>
      <c r="B21" s="599"/>
      <c r="C21" s="600"/>
      <c r="D21" s="600"/>
      <c r="E21" s="601">
        <f>E7+E9+E18</f>
        <v>65785950</v>
      </c>
      <c r="F21" s="591"/>
    </row>
    <row r="22" ht="16.25" spans="1:6">
      <c r="A22" s="69" t="s">
        <v>571</v>
      </c>
      <c r="B22" s="602"/>
      <c r="C22" s="603"/>
      <c r="D22" s="602"/>
      <c r="E22" s="602"/>
      <c r="F22" s="603"/>
    </row>
  </sheetData>
  <mergeCells count="3">
    <mergeCell ref="A2:F2"/>
    <mergeCell ref="A3:F3"/>
    <mergeCell ref="A21:B21"/>
  </mergeCells>
  <hyperlinks>
    <hyperlink ref="A1" location="索引目录!D4" display="返回索引页"/>
  </hyperlinks>
  <pageMargins left="1.22013888888889" right="0.75" top="1" bottom="1" header="0.5" footer="0.5"/>
  <pageSetup paperSize="9" orientation="landscape"/>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6"/>
  </sheetPr>
  <dimension ref="A1:G30"/>
  <sheetViews>
    <sheetView workbookViewId="0">
      <selection activeCell="J10" sqref="J10"/>
    </sheetView>
  </sheetViews>
  <sheetFormatPr defaultColWidth="8.64166666666667" defaultRowHeight="15.75" customHeight="1" outlineLevelCol="6"/>
  <cols>
    <col min="1" max="1" width="13.6416666666667" style="70" customWidth="1"/>
    <col min="2" max="2" width="31.5666666666667" style="70" customWidth="1"/>
    <col min="3" max="3" width="19.3583333333333" style="70" hidden="1" customWidth="1" outlineLevel="1"/>
    <col min="4" max="4" width="22.2083333333333" style="70" customWidth="1" collapsed="1"/>
    <col min="5" max="5" width="23" style="70" customWidth="1"/>
    <col min="6" max="6" width="21" style="70" hidden="1" customWidth="1"/>
    <col min="7" max="7" width="12.5666666666667" style="70" hidden="1" customWidth="1"/>
    <col min="8" max="32" width="9" style="70"/>
    <col min="33" max="16384" width="8.64166666666667" style="70"/>
  </cols>
  <sheetData>
    <row r="1" ht="15.4" spans="1:7">
      <c r="A1" s="578" t="s">
        <v>19</v>
      </c>
      <c r="B1" s="158" t="s">
        <v>572</v>
      </c>
      <c r="C1" s="73"/>
      <c r="D1" s="73"/>
      <c r="E1" s="73"/>
      <c r="F1" s="73"/>
      <c r="G1" s="73"/>
    </row>
    <row r="2" s="577" customFormat="1" ht="30" customHeight="1" spans="1:7">
      <c r="A2" s="74" t="s">
        <v>800</v>
      </c>
      <c r="B2" s="74"/>
      <c r="C2" s="74"/>
      <c r="D2" s="74"/>
      <c r="E2" s="74"/>
      <c r="F2" s="74"/>
      <c r="G2" s="74"/>
    </row>
    <row r="3" s="69" customFormat="1" ht="15" customHeight="1" spans="1:7">
      <c r="A3" s="75" t="str">
        <f>'1-汇总表'!A3:G3</f>
        <v>评估基准日：2020年7月30日</v>
      </c>
      <c r="B3" s="75"/>
      <c r="C3" s="75"/>
      <c r="D3" s="75"/>
      <c r="E3" s="75"/>
      <c r="F3" s="75"/>
      <c r="G3" s="75"/>
    </row>
    <row r="4" ht="15" customHeight="1" spans="1:7">
      <c r="A4" s="76"/>
      <c r="B4" s="76"/>
      <c r="C4" s="76"/>
      <c r="D4" s="76"/>
      <c r="E4" s="76"/>
      <c r="F4" s="76"/>
      <c r="G4" s="77" t="s">
        <v>801</v>
      </c>
    </row>
    <row r="5" ht="15" customHeight="1" spans="1:7">
      <c r="A5" s="78" t="str">
        <f>'1-汇总表'!A5</f>
        <v>被评估单位（或产权持有单位）：贡山县隆鑫矿业有限公司</v>
      </c>
      <c r="E5" s="79" t="s">
        <v>22</v>
      </c>
      <c r="G5" s="79" t="s">
        <v>22</v>
      </c>
    </row>
    <row r="6" s="68" customFormat="1" ht="15" customHeight="1" spans="1:7">
      <c r="A6" s="80" t="s">
        <v>621</v>
      </c>
      <c r="B6" s="80" t="s">
        <v>575</v>
      </c>
      <c r="C6" s="81" t="s">
        <v>541</v>
      </c>
      <c r="D6" s="80" t="s">
        <v>542</v>
      </c>
      <c r="E6" s="80" t="s">
        <v>543</v>
      </c>
      <c r="F6" s="80" t="s">
        <v>544</v>
      </c>
      <c r="G6" s="80" t="s">
        <v>576</v>
      </c>
    </row>
    <row r="7" ht="15" customHeight="1" spans="1:7">
      <c r="A7" s="82" t="s">
        <v>802</v>
      </c>
      <c r="B7" s="83" t="s">
        <v>803</v>
      </c>
      <c r="C7" s="84">
        <f>'3-9-1材料采购（在途物资）'!F26</f>
        <v>0</v>
      </c>
      <c r="D7" s="85">
        <f>'3-9-1材料采购（在途物资）'!I26</f>
        <v>0</v>
      </c>
      <c r="E7" s="86">
        <f>'3-9-1材料采购（在途物资）'!L26</f>
        <v>0</v>
      </c>
      <c r="F7" s="86">
        <f t="shared" ref="F7:F14" si="0">E7-D7</f>
        <v>0</v>
      </c>
      <c r="G7" s="87" t="str">
        <f t="shared" ref="G7:G14" si="1">IF(D7=0,"",F7/D7*100)</f>
        <v/>
      </c>
    </row>
    <row r="8" ht="15" customHeight="1" spans="1:7">
      <c r="A8" s="82" t="s">
        <v>804</v>
      </c>
      <c r="B8" s="83" t="s">
        <v>805</v>
      </c>
      <c r="C8" s="84">
        <f>'3-9-2备品备件'!F45</f>
        <v>0</v>
      </c>
      <c r="D8" s="85">
        <f>'3-9-2备品备件'!I45</f>
        <v>0</v>
      </c>
      <c r="E8" s="86">
        <f>'3-9-2备品备件'!L45</f>
        <v>0</v>
      </c>
      <c r="F8" s="86">
        <f t="shared" si="0"/>
        <v>0</v>
      </c>
      <c r="G8" s="87" t="str">
        <f t="shared" si="1"/>
        <v/>
      </c>
    </row>
    <row r="9" ht="15" customHeight="1" spans="1:7">
      <c r="A9" s="82" t="s">
        <v>806</v>
      </c>
      <c r="B9" s="83" t="s">
        <v>807</v>
      </c>
      <c r="C9" s="84">
        <f>'3-9-3在库周转材料'!F14</f>
        <v>0</v>
      </c>
      <c r="D9" s="85">
        <f>'3-9-3在库周转材料'!I14</f>
        <v>0</v>
      </c>
      <c r="E9" s="86">
        <f>'3-9-3在库周转材料'!M14</f>
        <v>0</v>
      </c>
      <c r="F9" s="86">
        <f t="shared" si="0"/>
        <v>0</v>
      </c>
      <c r="G9" s="87" t="str">
        <f t="shared" si="1"/>
        <v/>
      </c>
    </row>
    <row r="10" ht="15" customHeight="1" spans="1:7">
      <c r="A10" s="82" t="s">
        <v>808</v>
      </c>
      <c r="B10" s="83" t="s">
        <v>809</v>
      </c>
      <c r="C10" s="84">
        <f>'3-9-4委托加工物资'!G26</f>
        <v>0</v>
      </c>
      <c r="D10" s="85">
        <f>'3-9-4委托加工物资'!J26</f>
        <v>0</v>
      </c>
      <c r="E10" s="86">
        <f>'3-9-4委托加工物资'!M26</f>
        <v>0</v>
      </c>
      <c r="F10" s="86">
        <f t="shared" si="0"/>
        <v>0</v>
      </c>
      <c r="G10" s="87" t="str">
        <f t="shared" si="1"/>
        <v/>
      </c>
    </row>
    <row r="11" ht="15" customHeight="1" spans="1:7">
      <c r="A11" s="82" t="s">
        <v>810</v>
      </c>
      <c r="B11" s="83" t="s">
        <v>811</v>
      </c>
      <c r="C11" s="84">
        <f>'3-9-5产成品（库存商品）'!F23</f>
        <v>0</v>
      </c>
      <c r="D11" s="85">
        <f>'3-9-5产成品（库存商品）'!I23</f>
        <v>0</v>
      </c>
      <c r="E11" s="86">
        <f>'3-9-5产成品（库存商品）'!L23</f>
        <v>0</v>
      </c>
      <c r="F11" s="86">
        <f t="shared" si="0"/>
        <v>0</v>
      </c>
      <c r="G11" s="87" t="str">
        <f t="shared" si="1"/>
        <v/>
      </c>
    </row>
    <row r="12" ht="15" customHeight="1" spans="1:7">
      <c r="A12" s="82" t="s">
        <v>812</v>
      </c>
      <c r="B12" s="83" t="s">
        <v>813</v>
      </c>
      <c r="C12" s="84">
        <f>'3-9-6在产品（自制半成品）'!F26</f>
        <v>0</v>
      </c>
      <c r="D12" s="85">
        <f>'3-9-6在产品（自制半成品）'!I26</f>
        <v>0</v>
      </c>
      <c r="E12" s="86">
        <f>'3-9-6在产品（自制半成品）'!L26</f>
        <v>0</v>
      </c>
      <c r="F12" s="86">
        <f t="shared" si="0"/>
        <v>0</v>
      </c>
      <c r="G12" s="87" t="str">
        <f t="shared" si="1"/>
        <v/>
      </c>
    </row>
    <row r="13" ht="15" customHeight="1" spans="1:7">
      <c r="A13" s="82" t="s">
        <v>814</v>
      </c>
      <c r="B13" s="83" t="s">
        <v>815</v>
      </c>
      <c r="C13" s="84">
        <f>'3-9-7发出商品'!G26</f>
        <v>0</v>
      </c>
      <c r="D13" s="85">
        <f>'3-9-7发出商品'!J26</f>
        <v>0</v>
      </c>
      <c r="E13" s="86">
        <f>'3-9-7发出商品'!M26</f>
        <v>0</v>
      </c>
      <c r="F13" s="86">
        <f t="shared" si="0"/>
        <v>0</v>
      </c>
      <c r="G13" s="87" t="str">
        <f t="shared" si="1"/>
        <v/>
      </c>
    </row>
    <row r="14" ht="15" customHeight="1" spans="1:7">
      <c r="A14" s="82" t="s">
        <v>816</v>
      </c>
      <c r="B14" s="83" t="s">
        <v>817</v>
      </c>
      <c r="C14" s="84">
        <f>'3-9-8在用周转材料'!G26</f>
        <v>0</v>
      </c>
      <c r="D14" s="85">
        <f>'3-9-8在用周转材料'!I26</f>
        <v>0</v>
      </c>
      <c r="E14" s="86">
        <f>'3-9-8在用周转材料'!M26</f>
        <v>0</v>
      </c>
      <c r="F14" s="86">
        <f t="shared" si="0"/>
        <v>0</v>
      </c>
      <c r="G14" s="87" t="str">
        <f t="shared" si="1"/>
        <v/>
      </c>
    </row>
    <row r="15" ht="15" customHeight="1" spans="1:7">
      <c r="A15" s="82"/>
      <c r="B15" s="89"/>
      <c r="C15" s="84"/>
      <c r="D15" s="85"/>
      <c r="E15" s="86"/>
      <c r="F15" s="86"/>
      <c r="G15" s="87"/>
    </row>
    <row r="16" ht="15" customHeight="1" spans="1:7">
      <c r="A16" s="82"/>
      <c r="B16" s="171"/>
      <c r="C16" s="84"/>
      <c r="D16" s="85"/>
      <c r="E16" s="86"/>
      <c r="F16" s="86"/>
      <c r="G16" s="87"/>
    </row>
    <row r="17" ht="15" customHeight="1" spans="1:7">
      <c r="A17" s="82"/>
      <c r="B17" s="171"/>
      <c r="C17" s="84"/>
      <c r="D17" s="85"/>
      <c r="E17" s="86"/>
      <c r="F17" s="86"/>
      <c r="G17" s="87"/>
    </row>
    <row r="18" ht="15" customHeight="1" spans="1:7">
      <c r="A18" s="88"/>
      <c r="B18" s="171"/>
      <c r="C18" s="84"/>
      <c r="D18" s="85"/>
      <c r="E18" s="86"/>
      <c r="F18" s="86"/>
      <c r="G18" s="87"/>
    </row>
    <row r="19" ht="15" customHeight="1" spans="1:7">
      <c r="A19" s="88"/>
      <c r="B19" s="171"/>
      <c r="C19" s="84"/>
      <c r="D19" s="85"/>
      <c r="E19" s="86"/>
      <c r="F19" s="86"/>
      <c r="G19" s="87"/>
    </row>
    <row r="20" ht="15" customHeight="1" spans="1:7">
      <c r="A20" s="88"/>
      <c r="B20" s="171"/>
      <c r="C20" s="84"/>
      <c r="D20" s="85"/>
      <c r="E20" s="86"/>
      <c r="F20" s="86"/>
      <c r="G20" s="87"/>
    </row>
    <row r="21" ht="15" customHeight="1" spans="1:7">
      <c r="A21" s="88"/>
      <c r="B21" s="171"/>
      <c r="C21" s="84"/>
      <c r="D21" s="85"/>
      <c r="E21" s="86"/>
      <c r="F21" s="86"/>
      <c r="G21" s="87"/>
    </row>
    <row r="22" ht="15" customHeight="1" spans="1:7">
      <c r="A22" s="88"/>
      <c r="B22" s="171"/>
      <c r="C22" s="84"/>
      <c r="D22" s="85"/>
      <c r="E22" s="86"/>
      <c r="F22" s="86"/>
      <c r="G22" s="87"/>
    </row>
    <row r="23" ht="15" customHeight="1" spans="1:7">
      <c r="A23" s="88"/>
      <c r="B23" s="171"/>
      <c r="C23" s="84"/>
      <c r="D23" s="85"/>
      <c r="E23" s="86"/>
      <c r="F23" s="86"/>
      <c r="G23" s="87"/>
    </row>
    <row r="24" ht="15" customHeight="1" spans="1:7">
      <c r="A24" s="88"/>
      <c r="B24" s="171"/>
      <c r="C24" s="84"/>
      <c r="D24" s="85"/>
      <c r="E24" s="86"/>
      <c r="F24" s="86"/>
      <c r="G24" s="87"/>
    </row>
    <row r="25" ht="15" customHeight="1" spans="1:7">
      <c r="A25" s="88"/>
      <c r="B25" s="171"/>
      <c r="C25" s="84"/>
      <c r="D25" s="85"/>
      <c r="E25" s="86"/>
      <c r="F25" s="86"/>
      <c r="G25" s="87"/>
    </row>
    <row r="26" ht="15" customHeight="1" spans="1:7">
      <c r="A26" s="246" t="s">
        <v>645</v>
      </c>
      <c r="B26" s="247"/>
      <c r="C26" s="84">
        <f>SUM(C7:C25)</f>
        <v>0</v>
      </c>
      <c r="D26" s="85">
        <f>SUM(D7:D25)</f>
        <v>0</v>
      </c>
      <c r="E26" s="86">
        <f>SUM(E7:E25)</f>
        <v>0</v>
      </c>
      <c r="F26" s="86">
        <f>E26-D26</f>
        <v>0</v>
      </c>
      <c r="G26" s="87" t="str">
        <f>IF(D26=0,"",F26/D26*100)</f>
        <v/>
      </c>
    </row>
    <row r="27" ht="15" customHeight="1" spans="1:7">
      <c r="A27" s="246" t="s">
        <v>818</v>
      </c>
      <c r="B27" s="247"/>
      <c r="C27" s="84"/>
      <c r="D27" s="85">
        <f>'3-9-1材料采购（在途物资）'!I27+'3-9-2备品备件'!I46+'3-9-3在库周转材料'!I15+'3-9-4委托加工物资'!J27+'3-9-5产成品（库存商品）'!I24+'3-9-6在产品（自制半成品）'!I27+'3-9-7发出商品'!J27+'3-9-8在用周转材料'!I27</f>
        <v>0</v>
      </c>
      <c r="E27" s="86">
        <f>'3-9-1材料采购（在途物资）'!L27+'3-9-2备品备件'!L46+'3-9-3在库周转材料'!M15+'3-9-4委托加工物资'!M27+'3-9-5产成品（库存商品）'!L24+'3-9-6在产品（自制半成品）'!L27+'3-9-7发出商品'!M27+'3-9-8在用周转材料'!M27</f>
        <v>0</v>
      </c>
      <c r="F27" s="86">
        <f>E27-D27</f>
        <v>0</v>
      </c>
      <c r="G27" s="87" t="str">
        <f>IF(D27=0,"",F27/D27*100)</f>
        <v/>
      </c>
    </row>
    <row r="28" ht="15" customHeight="1" spans="1:7">
      <c r="A28" s="246" t="s">
        <v>645</v>
      </c>
      <c r="B28" s="247"/>
      <c r="C28" s="84">
        <f>C26-C27</f>
        <v>0</v>
      </c>
      <c r="D28" s="85">
        <f>D26-D27</f>
        <v>0</v>
      </c>
      <c r="E28" s="86">
        <f>E26-E27</f>
        <v>0</v>
      </c>
      <c r="F28" s="86">
        <f>E26-D26</f>
        <v>0</v>
      </c>
      <c r="G28" s="87" t="str">
        <f>IF(D26=0,"",F26/D26*100)</f>
        <v/>
      </c>
    </row>
    <row r="29" s="69" customFormat="1" customHeight="1" spans="1:5">
      <c r="A29" s="184" t="str">
        <f>封面!D17&amp;封面!E17</f>
        <v>被评估单位（或产权持有单位）填表人：</v>
      </c>
      <c r="E29" s="69" t="str">
        <f>评估人员!C3&amp;"："&amp;评估人员!D10</f>
        <v>评估人员：</v>
      </c>
    </row>
    <row r="30" s="69" customFormat="1" customHeight="1" spans="1:1">
      <c r="A30" s="184" t="str">
        <f>封面!D19&amp;封面!E19&amp;封面!F19&amp;封面!G19&amp;封面!H19&amp;封面!I19&amp;封面!J19</f>
        <v>填表日期：2020年5月20日</v>
      </c>
    </row>
  </sheetData>
  <mergeCells count="5">
    <mergeCell ref="A2:G2"/>
    <mergeCell ref="A3:G3"/>
    <mergeCell ref="A26:B26"/>
    <mergeCell ref="A27:B27"/>
    <mergeCell ref="A28:B28"/>
  </mergeCells>
  <hyperlinks>
    <hyperlink ref="A1" location="索引目录!D18" display="返回索引页"/>
    <hyperlink ref="B8" location="'3-9-2原材料'!B1" display="原材料"/>
    <hyperlink ref="B7" location="'3-9-1材料采购（在途物资）'!B1" display="材料采购（在途物资）"/>
    <hyperlink ref="B9" location="'3-9-3在库周转材料'!B1" display="在库周转材料"/>
    <hyperlink ref="B10" location="'3-9-4委托加工物资'!B1" display="委托加工物资"/>
    <hyperlink ref="B11" location="'3-9-5产成品（库存商品）'!B1" display="产成品（库存商品）"/>
    <hyperlink ref="B12" location="'3-9-6在产品（自制半成品）'!B1" display="在产品（自制半成品）"/>
    <hyperlink ref="B1" location="'3-流动汇总'!B14" display="返回"/>
    <hyperlink ref="B13" location="'3-9-7发出商品'!B1" display="发出商品"/>
    <hyperlink ref="B14" location="'3-9-8在用周转材料'!B1" display="在用周转材料"/>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&amp;R&amp;"仿宋_GB2312,常规"&amp;10
共&amp;N页第&amp;P页</oddHeader>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14996795556505"/>
  </sheetPr>
  <dimension ref="A1:O30"/>
  <sheetViews>
    <sheetView workbookViewId="0">
      <pane xSplit="1" ySplit="7" topLeftCell="B8" activePane="bottomRight" state="frozen"/>
      <selection/>
      <selection pane="topRight"/>
      <selection pane="bottomLeft"/>
      <selection pane="bottomRight" activeCell="G19" sqref="G19"/>
    </sheetView>
  </sheetViews>
  <sheetFormatPr defaultColWidth="8.64166666666667" defaultRowHeight="15.75" customHeight="1"/>
  <cols>
    <col min="1" max="1" width="5.5" style="13" customWidth="1"/>
    <col min="2" max="2" width="17.7083333333333" style="13" customWidth="1"/>
    <col min="3" max="3" width="5.35833333333333" style="13" customWidth="1"/>
    <col min="4" max="4" width="7.70833333333333" style="13" hidden="1" customWidth="1" outlineLevel="1"/>
    <col min="5" max="5" width="8.64166666666667" style="13" hidden="1" customWidth="1" outlineLevel="1"/>
    <col min="6" max="6" width="14" style="13" hidden="1" customWidth="1" outlineLevel="1"/>
    <col min="7" max="7" width="11.7083333333333" style="13" customWidth="1" collapsed="1"/>
    <col min="8" max="8" width="9.20833333333333" style="13" customWidth="1"/>
    <col min="9" max="9" width="13.0666666666667" style="13"/>
    <col min="10" max="10" width="10.7083333333333" style="13" customWidth="1"/>
    <col min="11" max="11" width="10.5666666666667" style="13" customWidth="1"/>
    <col min="12" max="13" width="14.5" style="13" customWidth="1"/>
    <col min="14" max="14" width="8.85833333333333" style="13" customWidth="1"/>
    <col min="15" max="15" width="13.0666666666667" style="13" customWidth="1"/>
    <col min="16" max="32" width="9" style="13"/>
    <col min="33" max="16384" width="8.64166666666667" style="13"/>
  </cols>
  <sheetData>
    <row r="1" ht="15.4" spans="1:15">
      <c r="A1" s="180" t="s">
        <v>19</v>
      </c>
      <c r="B1" s="15" t="s">
        <v>572</v>
      </c>
      <c r="C1" s="16"/>
      <c r="D1" s="16"/>
      <c r="E1" s="16"/>
      <c r="F1" s="16"/>
      <c r="G1" s="16"/>
      <c r="H1" s="16"/>
      <c r="I1" s="16"/>
      <c r="J1" s="16"/>
      <c r="K1" s="16"/>
      <c r="L1" s="16"/>
      <c r="M1" s="16"/>
      <c r="N1" s="16"/>
      <c r="O1" s="16"/>
    </row>
    <row r="2" s="47" customFormat="1" ht="30" customHeight="1" spans="1:15">
      <c r="A2" s="17" t="s">
        <v>819</v>
      </c>
      <c r="B2" s="17"/>
      <c r="C2" s="17"/>
      <c r="D2" s="17"/>
      <c r="E2" s="17"/>
      <c r="F2" s="17"/>
      <c r="G2" s="17"/>
      <c r="H2" s="17"/>
      <c r="I2" s="17"/>
      <c r="J2" s="17"/>
      <c r="K2" s="17"/>
      <c r="L2" s="17"/>
      <c r="M2" s="17"/>
      <c r="N2" s="17"/>
      <c r="O2" s="17"/>
    </row>
    <row r="3" ht="15" customHeight="1" spans="1:15">
      <c r="A3" s="18" t="str">
        <f>'1-汇总表'!A3:G3</f>
        <v>评估基准日：2020年7月30日</v>
      </c>
      <c r="B3" s="18"/>
      <c r="C3" s="18"/>
      <c r="D3" s="18"/>
      <c r="E3" s="18"/>
      <c r="F3" s="18"/>
      <c r="G3" s="18"/>
      <c r="H3" s="18"/>
      <c r="I3" s="18"/>
      <c r="J3" s="19"/>
      <c r="K3" s="19"/>
      <c r="L3" s="19"/>
      <c r="M3" s="19"/>
      <c r="N3" s="19"/>
      <c r="O3" s="19"/>
    </row>
    <row r="4" ht="15" customHeight="1" spans="1:15">
      <c r="A4" s="20"/>
      <c r="B4" s="20"/>
      <c r="C4" s="20"/>
      <c r="D4" s="20"/>
      <c r="E4" s="20"/>
      <c r="F4" s="20"/>
      <c r="G4" s="20"/>
      <c r="H4" s="20"/>
      <c r="I4" s="20"/>
      <c r="J4" s="56"/>
      <c r="K4" s="56"/>
      <c r="L4" s="56"/>
      <c r="M4" s="56"/>
      <c r="N4" s="56"/>
      <c r="O4" s="21" t="s">
        <v>820</v>
      </c>
    </row>
    <row r="5" ht="15" customHeight="1" spans="1:15">
      <c r="A5" s="22" t="str">
        <f>'1-汇总表'!A5</f>
        <v>被评估单位（或产权持有单位）：贡山县隆鑫矿业有限公司</v>
      </c>
      <c r="O5" s="23" t="s">
        <v>22</v>
      </c>
    </row>
    <row r="6" s="41" customFormat="1" ht="15" customHeight="1" spans="1:15">
      <c r="A6" s="24" t="s">
        <v>379</v>
      </c>
      <c r="B6" s="24" t="s">
        <v>821</v>
      </c>
      <c r="C6" s="250" t="s">
        <v>822</v>
      </c>
      <c r="D6" s="24" t="s">
        <v>541</v>
      </c>
      <c r="E6" s="49"/>
      <c r="F6" s="50"/>
      <c r="G6" s="51" t="s">
        <v>542</v>
      </c>
      <c r="H6" s="57"/>
      <c r="I6" s="58"/>
      <c r="J6" s="250" t="s">
        <v>823</v>
      </c>
      <c r="K6" s="24" t="s">
        <v>543</v>
      </c>
      <c r="L6" s="49"/>
      <c r="M6" s="339" t="s">
        <v>544</v>
      </c>
      <c r="N6" s="24" t="s">
        <v>576</v>
      </c>
      <c r="O6" s="24" t="s">
        <v>467</v>
      </c>
    </row>
    <row r="7" s="41" customFormat="1" ht="15" customHeight="1" spans="1:15">
      <c r="A7" s="49"/>
      <c r="B7" s="49"/>
      <c r="C7" s="252"/>
      <c r="D7" s="24" t="s">
        <v>824</v>
      </c>
      <c r="E7" s="24" t="s">
        <v>825</v>
      </c>
      <c r="F7" s="150" t="s">
        <v>57</v>
      </c>
      <c r="G7" s="24" t="s">
        <v>824</v>
      </c>
      <c r="H7" s="24" t="s">
        <v>825</v>
      </c>
      <c r="I7" s="24" t="s">
        <v>57</v>
      </c>
      <c r="J7" s="252"/>
      <c r="K7" s="24" t="s">
        <v>825</v>
      </c>
      <c r="L7" s="24" t="s">
        <v>57</v>
      </c>
      <c r="M7" s="548"/>
      <c r="N7" s="49"/>
      <c r="O7" s="49"/>
    </row>
    <row r="8" ht="15" customHeight="1" spans="1:15">
      <c r="A8" s="151" t="s">
        <v>826</v>
      </c>
      <c r="B8" s="475"/>
      <c r="C8" s="543"/>
      <c r="D8" s="263"/>
      <c r="E8" s="32" t="str">
        <f>IF(D8=0,"",F8/D8)</f>
        <v/>
      </c>
      <c r="F8" s="31"/>
      <c r="G8" s="544"/>
      <c r="H8" s="32" t="str">
        <f>IF(G8=0,"",I8/G8)</f>
        <v/>
      </c>
      <c r="I8" s="549"/>
      <c r="J8" s="263"/>
      <c r="K8" s="32"/>
      <c r="L8" s="32"/>
      <c r="M8" s="32"/>
      <c r="N8" s="32" t="str">
        <f t="shared" ref="N8:N28" si="0">IF(I8=0,"",(L8-I8)/I8*100)</f>
        <v/>
      </c>
      <c r="O8" s="33"/>
    </row>
    <row r="9" ht="15" customHeight="1" spans="1:15">
      <c r="A9" s="151"/>
      <c r="B9" s="475"/>
      <c r="C9" s="543"/>
      <c r="D9" s="263"/>
      <c r="E9" s="32" t="str">
        <f t="shared" ref="E9:E26" si="1">IF(D9=0,"",F9/D9)</f>
        <v/>
      </c>
      <c r="F9" s="31"/>
      <c r="G9" s="544"/>
      <c r="H9" s="32" t="str">
        <f t="shared" ref="H9:H26" si="2">IF(G9=0,"",I9/G9)</f>
        <v/>
      </c>
      <c r="I9" s="549"/>
      <c r="J9" s="263"/>
      <c r="K9" s="32"/>
      <c r="L9" s="32"/>
      <c r="M9" s="32"/>
      <c r="N9" s="32" t="str">
        <f t="shared" si="0"/>
        <v/>
      </c>
      <c r="O9" s="33"/>
    </row>
    <row r="10" ht="15" customHeight="1" spans="1:15">
      <c r="A10" s="151"/>
      <c r="B10" s="475"/>
      <c r="C10" s="543"/>
      <c r="D10" s="263"/>
      <c r="E10" s="32" t="str">
        <f t="shared" si="1"/>
        <v/>
      </c>
      <c r="F10" s="31"/>
      <c r="G10" s="544"/>
      <c r="H10" s="32" t="str">
        <f t="shared" si="2"/>
        <v/>
      </c>
      <c r="I10" s="549"/>
      <c r="J10" s="263"/>
      <c r="K10" s="32"/>
      <c r="L10" s="32"/>
      <c r="M10" s="32"/>
      <c r="N10" s="32" t="str">
        <f t="shared" si="0"/>
        <v/>
      </c>
      <c r="O10" s="33"/>
    </row>
    <row r="11" ht="15" customHeight="1" spans="1:15">
      <c r="A11" s="151"/>
      <c r="B11" s="475"/>
      <c r="C11" s="543"/>
      <c r="D11" s="263"/>
      <c r="E11" s="32" t="str">
        <f t="shared" si="1"/>
        <v/>
      </c>
      <c r="F11" s="31"/>
      <c r="G11" s="544"/>
      <c r="H11" s="32" t="str">
        <f t="shared" si="2"/>
        <v/>
      </c>
      <c r="I11" s="549"/>
      <c r="J11" s="263"/>
      <c r="K11" s="32"/>
      <c r="L11" s="32"/>
      <c r="M11" s="32"/>
      <c r="N11" s="32" t="str">
        <f t="shared" si="0"/>
        <v/>
      </c>
      <c r="O11" s="33"/>
    </row>
    <row r="12" ht="15" customHeight="1" spans="1:15">
      <c r="A12" s="151"/>
      <c r="B12" s="475"/>
      <c r="C12" s="543"/>
      <c r="D12" s="263"/>
      <c r="E12" s="32" t="str">
        <f t="shared" si="1"/>
        <v/>
      </c>
      <c r="F12" s="31"/>
      <c r="G12" s="544"/>
      <c r="H12" s="32" t="str">
        <f t="shared" si="2"/>
        <v/>
      </c>
      <c r="I12" s="549"/>
      <c r="J12" s="263"/>
      <c r="K12" s="32"/>
      <c r="L12" s="32"/>
      <c r="M12" s="32"/>
      <c r="N12" s="32" t="str">
        <f t="shared" si="0"/>
        <v/>
      </c>
      <c r="O12" s="33"/>
    </row>
    <row r="13" ht="15" customHeight="1" spans="1:15">
      <c r="A13" s="151"/>
      <c r="B13" s="475"/>
      <c r="C13" s="543"/>
      <c r="D13" s="263"/>
      <c r="E13" s="32" t="str">
        <f t="shared" si="1"/>
        <v/>
      </c>
      <c r="F13" s="31"/>
      <c r="G13" s="544"/>
      <c r="H13" s="32" t="str">
        <f t="shared" si="2"/>
        <v/>
      </c>
      <c r="I13" s="549"/>
      <c r="J13" s="263"/>
      <c r="K13" s="32"/>
      <c r="L13" s="32"/>
      <c r="M13" s="32"/>
      <c r="N13" s="32" t="str">
        <f t="shared" si="0"/>
        <v/>
      </c>
      <c r="O13" s="33"/>
    </row>
    <row r="14" ht="15" customHeight="1" spans="1:15">
      <c r="A14" s="151"/>
      <c r="B14" s="475"/>
      <c r="C14" s="543"/>
      <c r="D14" s="263"/>
      <c r="E14" s="32" t="str">
        <f t="shared" si="1"/>
        <v/>
      </c>
      <c r="F14" s="31"/>
      <c r="G14" s="544"/>
      <c r="H14" s="32" t="str">
        <f t="shared" si="2"/>
        <v/>
      </c>
      <c r="I14" s="549"/>
      <c r="J14" s="263"/>
      <c r="K14" s="32"/>
      <c r="L14" s="32"/>
      <c r="M14" s="32"/>
      <c r="N14" s="32" t="str">
        <f t="shared" si="0"/>
        <v/>
      </c>
      <c r="O14" s="33"/>
    </row>
    <row r="15" ht="15" customHeight="1" spans="1:15">
      <c r="A15" s="151"/>
      <c r="B15" s="475"/>
      <c r="C15" s="543"/>
      <c r="D15" s="263"/>
      <c r="E15" s="32" t="str">
        <f t="shared" si="1"/>
        <v/>
      </c>
      <c r="F15" s="31"/>
      <c r="G15" s="544"/>
      <c r="H15" s="32" t="str">
        <f t="shared" si="2"/>
        <v/>
      </c>
      <c r="I15" s="549"/>
      <c r="J15" s="263"/>
      <c r="K15" s="32"/>
      <c r="L15" s="32"/>
      <c r="M15" s="32"/>
      <c r="N15" s="32" t="str">
        <f t="shared" si="0"/>
        <v/>
      </c>
      <c r="O15" s="33"/>
    </row>
    <row r="16" ht="15" customHeight="1" spans="1:15">
      <c r="A16" s="151"/>
      <c r="B16" s="475"/>
      <c r="C16" s="543"/>
      <c r="D16" s="263"/>
      <c r="E16" s="32" t="str">
        <f t="shared" si="1"/>
        <v/>
      </c>
      <c r="F16" s="31"/>
      <c r="G16" s="544"/>
      <c r="H16" s="32" t="str">
        <f t="shared" si="2"/>
        <v/>
      </c>
      <c r="I16" s="549"/>
      <c r="J16" s="263"/>
      <c r="K16" s="32"/>
      <c r="L16" s="32"/>
      <c r="M16" s="32"/>
      <c r="N16" s="32" t="str">
        <f t="shared" si="0"/>
        <v/>
      </c>
      <c r="O16" s="33"/>
    </row>
    <row r="17" ht="15" customHeight="1" spans="1:15">
      <c r="A17" s="151"/>
      <c r="B17" s="475"/>
      <c r="C17" s="543"/>
      <c r="D17" s="263"/>
      <c r="E17" s="32" t="str">
        <f t="shared" si="1"/>
        <v/>
      </c>
      <c r="F17" s="31"/>
      <c r="G17" s="544"/>
      <c r="H17" s="32" t="str">
        <f t="shared" si="2"/>
        <v/>
      </c>
      <c r="I17" s="549"/>
      <c r="J17" s="263"/>
      <c r="K17" s="32"/>
      <c r="L17" s="32"/>
      <c r="M17" s="32"/>
      <c r="N17" s="32" t="str">
        <f t="shared" si="0"/>
        <v/>
      </c>
      <c r="O17" s="33"/>
    </row>
    <row r="18" ht="15" customHeight="1" spans="1:15">
      <c r="A18" s="151"/>
      <c r="B18" s="475"/>
      <c r="C18" s="543"/>
      <c r="D18" s="263"/>
      <c r="E18" s="32" t="str">
        <f t="shared" si="1"/>
        <v/>
      </c>
      <c r="F18" s="31"/>
      <c r="G18" s="544"/>
      <c r="H18" s="32" t="str">
        <f t="shared" si="2"/>
        <v/>
      </c>
      <c r="I18" s="549"/>
      <c r="J18" s="263"/>
      <c r="K18" s="32"/>
      <c r="L18" s="32"/>
      <c r="M18" s="32"/>
      <c r="N18" s="32" t="str">
        <f t="shared" si="0"/>
        <v/>
      </c>
      <c r="O18" s="33"/>
    </row>
    <row r="19" ht="15" customHeight="1" spans="1:15">
      <c r="A19" s="151"/>
      <c r="B19" s="475"/>
      <c r="C19" s="543"/>
      <c r="D19" s="263"/>
      <c r="E19" s="32" t="str">
        <f t="shared" si="1"/>
        <v/>
      </c>
      <c r="F19" s="31"/>
      <c r="G19" s="544"/>
      <c r="H19" s="32" t="str">
        <f t="shared" si="2"/>
        <v/>
      </c>
      <c r="I19" s="549"/>
      <c r="J19" s="263"/>
      <c r="K19" s="32"/>
      <c r="L19" s="32"/>
      <c r="M19" s="32"/>
      <c r="N19" s="32" t="str">
        <f t="shared" si="0"/>
        <v/>
      </c>
      <c r="O19" s="33"/>
    </row>
    <row r="20" ht="15" customHeight="1" spans="1:15">
      <c r="A20" s="151"/>
      <c r="B20" s="475"/>
      <c r="C20" s="543"/>
      <c r="D20" s="263"/>
      <c r="E20" s="32" t="str">
        <f t="shared" si="1"/>
        <v/>
      </c>
      <c r="F20" s="31"/>
      <c r="G20" s="544"/>
      <c r="H20" s="32" t="str">
        <f t="shared" si="2"/>
        <v/>
      </c>
      <c r="I20" s="549"/>
      <c r="J20" s="263"/>
      <c r="K20" s="32"/>
      <c r="L20" s="32"/>
      <c r="M20" s="32"/>
      <c r="N20" s="32" t="str">
        <f t="shared" si="0"/>
        <v/>
      </c>
      <c r="O20" s="33"/>
    </row>
    <row r="21" ht="15" customHeight="1" spans="1:15">
      <c r="A21" s="151"/>
      <c r="B21" s="475"/>
      <c r="C21" s="543"/>
      <c r="D21" s="263"/>
      <c r="E21" s="32" t="str">
        <f t="shared" si="1"/>
        <v/>
      </c>
      <c r="F21" s="31"/>
      <c r="G21" s="544"/>
      <c r="H21" s="32" t="str">
        <f t="shared" si="2"/>
        <v/>
      </c>
      <c r="I21" s="549"/>
      <c r="J21" s="263"/>
      <c r="K21" s="32"/>
      <c r="L21" s="32"/>
      <c r="M21" s="32"/>
      <c r="N21" s="32" t="str">
        <f t="shared" si="0"/>
        <v/>
      </c>
      <c r="O21" s="33"/>
    </row>
    <row r="22" ht="15" customHeight="1" spans="1:15">
      <c r="A22" s="151"/>
      <c r="B22" s="475"/>
      <c r="C22" s="543"/>
      <c r="D22" s="263"/>
      <c r="E22" s="32" t="str">
        <f t="shared" si="1"/>
        <v/>
      </c>
      <c r="F22" s="31"/>
      <c r="G22" s="544"/>
      <c r="H22" s="32" t="str">
        <f t="shared" si="2"/>
        <v/>
      </c>
      <c r="I22" s="549"/>
      <c r="J22" s="263"/>
      <c r="K22" s="32"/>
      <c r="L22" s="32"/>
      <c r="M22" s="32"/>
      <c r="N22" s="32" t="str">
        <f t="shared" si="0"/>
        <v/>
      </c>
      <c r="O22" s="33"/>
    </row>
    <row r="23" ht="15" customHeight="1" spans="1:15">
      <c r="A23" s="151"/>
      <c r="B23" s="475"/>
      <c r="C23" s="543"/>
      <c r="D23" s="263"/>
      <c r="E23" s="32" t="str">
        <f t="shared" si="1"/>
        <v/>
      </c>
      <c r="F23" s="31"/>
      <c r="G23" s="544"/>
      <c r="H23" s="32" t="str">
        <f t="shared" si="2"/>
        <v/>
      </c>
      <c r="I23" s="549"/>
      <c r="J23" s="263"/>
      <c r="K23" s="32"/>
      <c r="L23" s="32"/>
      <c r="M23" s="32"/>
      <c r="N23" s="32" t="str">
        <f t="shared" si="0"/>
        <v/>
      </c>
      <c r="O23" s="33"/>
    </row>
    <row r="24" ht="15" customHeight="1" spans="1:15">
      <c r="A24" s="151"/>
      <c r="B24" s="475"/>
      <c r="C24" s="543"/>
      <c r="D24" s="263"/>
      <c r="E24" s="32" t="str">
        <f t="shared" si="1"/>
        <v/>
      </c>
      <c r="F24" s="31"/>
      <c r="G24" s="544"/>
      <c r="H24" s="32" t="str">
        <f t="shared" si="2"/>
        <v/>
      </c>
      <c r="I24" s="549"/>
      <c r="J24" s="263"/>
      <c r="K24" s="32"/>
      <c r="L24" s="32"/>
      <c r="M24" s="32"/>
      <c r="N24" s="32" t="str">
        <f t="shared" si="0"/>
        <v/>
      </c>
      <c r="O24" s="33"/>
    </row>
    <row r="25" ht="15" customHeight="1" spans="1:15">
      <c r="A25" s="151"/>
      <c r="B25" s="475"/>
      <c r="C25" s="543"/>
      <c r="D25" s="263"/>
      <c r="E25" s="32" t="str">
        <f t="shared" si="1"/>
        <v/>
      </c>
      <c r="F25" s="31"/>
      <c r="G25" s="544"/>
      <c r="H25" s="32" t="str">
        <f t="shared" si="2"/>
        <v/>
      </c>
      <c r="I25" s="549"/>
      <c r="J25" s="263"/>
      <c r="K25" s="32"/>
      <c r="L25" s="32"/>
      <c r="M25" s="32"/>
      <c r="N25" s="32" t="str">
        <f t="shared" si="0"/>
        <v/>
      </c>
      <c r="O25" s="33"/>
    </row>
    <row r="26" s="70" customFormat="1" ht="15" customHeight="1" spans="1:15">
      <c r="A26" s="91" t="s">
        <v>745</v>
      </c>
      <c r="B26" s="92"/>
      <c r="C26" s="575"/>
      <c r="D26" s="539"/>
      <c r="E26" s="86" t="str">
        <f t="shared" si="1"/>
        <v/>
      </c>
      <c r="F26" s="84"/>
      <c r="G26" s="544"/>
      <c r="H26" s="86" t="str">
        <f t="shared" si="2"/>
        <v/>
      </c>
      <c r="I26" s="86">
        <f>SUM(I8:I25)</f>
        <v>0</v>
      </c>
      <c r="J26" s="539"/>
      <c r="K26" s="86"/>
      <c r="L26" s="86">
        <f>SUM(L8:L25)</f>
        <v>0</v>
      </c>
      <c r="M26" s="86">
        <f>L26-I26</f>
        <v>0</v>
      </c>
      <c r="N26" s="86" t="str">
        <f t="shared" si="0"/>
        <v/>
      </c>
      <c r="O26" s="171"/>
    </row>
    <row r="27" s="70" customFormat="1" ht="15" customHeight="1" spans="1:15">
      <c r="A27" s="91" t="s">
        <v>827</v>
      </c>
      <c r="B27" s="92"/>
      <c r="C27" s="171"/>
      <c r="D27" s="171"/>
      <c r="E27" s="546"/>
      <c r="F27" s="84"/>
      <c r="G27" s="576"/>
      <c r="H27" s="546"/>
      <c r="I27" s="576"/>
      <c r="J27" s="171"/>
      <c r="K27" s="171"/>
      <c r="L27" s="576"/>
      <c r="M27" s="177">
        <f>L27-I27</f>
        <v>0</v>
      </c>
      <c r="N27" s="86" t="str">
        <f t="shared" si="0"/>
        <v/>
      </c>
      <c r="O27" s="171"/>
    </row>
    <row r="28" s="70" customFormat="1" ht="15" customHeight="1" spans="1:15">
      <c r="A28" s="91" t="s">
        <v>745</v>
      </c>
      <c r="B28" s="92"/>
      <c r="C28" s="171"/>
      <c r="D28" s="539"/>
      <c r="E28" s="86"/>
      <c r="F28" s="84">
        <f>SUM(F8:F27)</f>
        <v>0</v>
      </c>
      <c r="G28" s="540"/>
      <c r="H28" s="86"/>
      <c r="I28" s="86">
        <f>I26-I27</f>
        <v>0</v>
      </c>
      <c r="J28" s="539"/>
      <c r="K28" s="86"/>
      <c r="L28" s="86">
        <f>L26-L27</f>
        <v>0</v>
      </c>
      <c r="M28" s="86">
        <f>L28-I28</f>
        <v>0</v>
      </c>
      <c r="N28" s="86" t="str">
        <f t="shared" si="0"/>
        <v/>
      </c>
      <c r="O28" s="171"/>
    </row>
    <row r="29" customHeight="1" spans="1:13">
      <c r="A29" s="37" t="str">
        <f>封面!D17&amp;封面!E17</f>
        <v>被评估单位（或产权持有单位）填表人：</v>
      </c>
      <c r="B29" s="38"/>
      <c r="G29" s="39"/>
      <c r="H29" s="39"/>
      <c r="J29" s="39"/>
      <c r="M29" s="38" t="str">
        <f>评估人员!C3&amp;"："&amp;评估人员!D10</f>
        <v>评估人员：</v>
      </c>
    </row>
    <row r="30" customHeight="1" spans="1:2">
      <c r="A30" s="37" t="str">
        <f>封面!D19&amp;封面!E19&amp;封面!F19&amp;封面!G19&amp;封面!H19&amp;封面!I19&amp;封面!J19</f>
        <v>填表日期：2020年5月20日</v>
      </c>
      <c r="B30" s="38"/>
    </row>
  </sheetData>
  <mergeCells count="15">
    <mergeCell ref="A2:O2"/>
    <mergeCell ref="A3:O3"/>
    <mergeCell ref="D6:F6"/>
    <mergeCell ref="G6:I6"/>
    <mergeCell ref="K6:L6"/>
    <mergeCell ref="A26:B26"/>
    <mergeCell ref="A27:B27"/>
    <mergeCell ref="A28:B28"/>
    <mergeCell ref="A6:A7"/>
    <mergeCell ref="B6:B7"/>
    <mergeCell ref="C6:C7"/>
    <mergeCell ref="J6:J7"/>
    <mergeCell ref="M6:M7"/>
    <mergeCell ref="N6:N7"/>
    <mergeCell ref="O6:O7"/>
  </mergeCells>
  <hyperlinks>
    <hyperlink ref="A1" location="索引目录!E18" display="返回索引页"/>
    <hyperlink ref="B1" location="'3-9存货汇总'!B6"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&amp;R&amp;"宋体,常规"&amp;10
&amp;"仿宋_GB2312,常规"共&amp;N页第&amp;P页</oddHeader>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sheetPr>
  <dimension ref="A1:Q50"/>
  <sheetViews>
    <sheetView workbookViewId="0">
      <pane xSplit="10" ySplit="7" topLeftCell="K8" activePane="bottomRight" state="frozen"/>
      <selection/>
      <selection pane="topRight"/>
      <selection pane="bottomLeft"/>
      <selection pane="bottomRight" activeCell="K49" sqref="K49"/>
    </sheetView>
  </sheetViews>
  <sheetFormatPr defaultColWidth="8.64166666666667" defaultRowHeight="15.75" customHeight="1"/>
  <cols>
    <col min="1" max="1" width="4.70833333333333" style="41" customWidth="1"/>
    <col min="2" max="2" width="40.2083333333333" style="13" customWidth="1"/>
    <col min="3" max="3" width="5.5" style="13" customWidth="1"/>
    <col min="4" max="4" width="1.70833333333333" style="13" hidden="1" customWidth="1" outlineLevel="1"/>
    <col min="5" max="5" width="12.7083333333333" style="13" hidden="1" customWidth="1" outlineLevel="1"/>
    <col min="6" max="6" width="9.35833333333333" style="13" hidden="1" customWidth="1" outlineLevel="1"/>
    <col min="7" max="7" width="5.64166666666667" style="553" customWidth="1" collapsed="1"/>
    <col min="8" max="8" width="5.5" style="553" customWidth="1"/>
    <col min="9" max="9" width="7" style="553" customWidth="1"/>
    <col min="10" max="10" width="7.85833333333333" style="124" customWidth="1"/>
    <col min="11" max="11" width="13.5" style="13" customWidth="1"/>
    <col min="12" max="12" width="12.1416666666667" style="13" customWidth="1"/>
    <col min="13" max="13" width="13.5" style="13" customWidth="1"/>
    <col min="14" max="14" width="7.20833333333333" style="13" customWidth="1"/>
    <col min="15" max="15" width="6.5" style="13" customWidth="1"/>
    <col min="16" max="16" width="6.20833333333333" style="13" customWidth="1"/>
    <col min="17" max="17" width="9.56666666666667" style="13" hidden="1" customWidth="1"/>
    <col min="18" max="33" width="9" style="13"/>
    <col min="34" max="257" width="8.64166666666667" style="13"/>
  </cols>
  <sheetData>
    <row r="1" ht="15.4" spans="1:17">
      <c r="A1" s="14" t="s">
        <v>19</v>
      </c>
      <c r="B1" s="15" t="s">
        <v>572</v>
      </c>
      <c r="C1" s="16"/>
      <c r="D1" s="16"/>
      <c r="E1" s="16"/>
      <c r="F1" s="16"/>
      <c r="G1" s="16"/>
      <c r="H1" s="16"/>
      <c r="I1" s="16"/>
      <c r="J1" s="126"/>
      <c r="K1" s="16"/>
      <c r="L1" s="16"/>
      <c r="M1" s="16"/>
      <c r="N1" s="16"/>
      <c r="O1" s="16"/>
      <c r="P1" s="16"/>
      <c r="Q1" s="16"/>
    </row>
    <row r="2" s="568" customFormat="1" ht="30" customHeight="1" spans="1:17">
      <c r="A2" s="17" t="s">
        <v>828</v>
      </c>
      <c r="B2" s="17"/>
      <c r="C2" s="17"/>
      <c r="D2" s="17"/>
      <c r="E2" s="17"/>
      <c r="F2" s="17"/>
      <c r="G2" s="17"/>
      <c r="H2" s="17"/>
      <c r="I2" s="17"/>
      <c r="J2" s="128"/>
      <c r="K2" s="17"/>
      <c r="L2" s="17"/>
      <c r="M2" s="17"/>
      <c r="N2" s="17"/>
      <c r="O2" s="17"/>
      <c r="P2" s="17"/>
      <c r="Q2" s="466"/>
    </row>
    <row r="3" s="38" customFormat="1" ht="15" customHeight="1" spans="1:17">
      <c r="A3" s="18" t="str">
        <f>'1-汇总表'!A3:G3</f>
        <v>评估基准日：2020年7月30日</v>
      </c>
      <c r="B3" s="18"/>
      <c r="C3" s="18"/>
      <c r="D3" s="18"/>
      <c r="E3" s="18"/>
      <c r="F3" s="18"/>
      <c r="G3" s="18"/>
      <c r="H3" s="18"/>
      <c r="I3" s="18"/>
      <c r="J3" s="130"/>
      <c r="K3" s="18"/>
      <c r="L3" s="18"/>
      <c r="M3" s="18"/>
      <c r="N3" s="18"/>
      <c r="O3" s="18"/>
      <c r="P3" s="18"/>
      <c r="Q3" s="37"/>
    </row>
    <row r="4" s="38" customFormat="1" ht="15" customHeight="1" spans="1:17">
      <c r="A4" s="18"/>
      <c r="B4" s="18"/>
      <c r="C4" s="18"/>
      <c r="D4" s="18"/>
      <c r="E4" s="18"/>
      <c r="F4" s="18"/>
      <c r="G4" s="18"/>
      <c r="H4" s="18"/>
      <c r="I4" s="18"/>
      <c r="J4" s="130"/>
      <c r="K4" s="18"/>
      <c r="L4" s="18"/>
      <c r="M4" s="18"/>
      <c r="N4" s="18"/>
      <c r="O4" s="18"/>
      <c r="P4" s="43" t="s">
        <v>829</v>
      </c>
      <c r="Q4" s="37"/>
    </row>
    <row r="5" s="38" customFormat="1" ht="15" customHeight="1" spans="1:16">
      <c r="A5" s="22" t="str">
        <f>'1-汇总表'!A5</f>
        <v>被评估单位（或产权持有单位）：贡山县隆鑫矿业有限公司</v>
      </c>
      <c r="G5" s="566"/>
      <c r="H5" s="566"/>
      <c r="I5" s="566"/>
      <c r="J5" s="140"/>
      <c r="P5" s="23" t="s">
        <v>22</v>
      </c>
    </row>
    <row r="6" s="41" customFormat="1" ht="15" customHeight="1" spans="1:17">
      <c r="A6" s="24" t="s">
        <v>379</v>
      </c>
      <c r="B6" s="24" t="s">
        <v>821</v>
      </c>
      <c r="C6" s="250" t="s">
        <v>822</v>
      </c>
      <c r="D6" s="24" t="s">
        <v>541</v>
      </c>
      <c r="E6" s="49"/>
      <c r="F6" s="50"/>
      <c r="G6" s="51" t="s">
        <v>542</v>
      </c>
      <c r="H6" s="57"/>
      <c r="I6" s="58"/>
      <c r="J6" s="361" t="s">
        <v>823</v>
      </c>
      <c r="K6" s="24" t="s">
        <v>543</v>
      </c>
      <c r="L6" s="24"/>
      <c r="M6" s="24"/>
      <c r="N6" s="339" t="s">
        <v>544</v>
      </c>
      <c r="O6" s="24" t="s">
        <v>576</v>
      </c>
      <c r="P6" s="24" t="s">
        <v>467</v>
      </c>
      <c r="Q6" s="24" t="s">
        <v>830</v>
      </c>
    </row>
    <row r="7" s="41" customFormat="1" ht="15" customHeight="1" spans="1:17">
      <c r="A7" s="49"/>
      <c r="B7" s="49"/>
      <c r="C7" s="252"/>
      <c r="D7" s="24" t="s">
        <v>824</v>
      </c>
      <c r="E7" s="24" t="s">
        <v>825</v>
      </c>
      <c r="F7" s="25" t="s">
        <v>57</v>
      </c>
      <c r="G7" s="52" t="s">
        <v>824</v>
      </c>
      <c r="H7" s="24" t="s">
        <v>825</v>
      </c>
      <c r="I7" s="24" t="s">
        <v>57</v>
      </c>
      <c r="J7" s="300"/>
      <c r="K7" s="301" t="s">
        <v>831</v>
      </c>
      <c r="L7" s="301" t="s">
        <v>832</v>
      </c>
      <c r="M7" s="301" t="s">
        <v>833</v>
      </c>
      <c r="N7" s="548"/>
      <c r="O7" s="49"/>
      <c r="P7" s="49"/>
      <c r="Q7" s="49"/>
    </row>
    <row r="8" s="550" customFormat="1" ht="15" customHeight="1" spans="1:17">
      <c r="A8" s="572"/>
      <c r="B8" s="573"/>
      <c r="C8" s="572"/>
      <c r="D8" s="539"/>
      <c r="E8" s="86"/>
      <c r="F8" s="84"/>
      <c r="G8" s="544"/>
      <c r="H8" s="86"/>
      <c r="I8" s="549"/>
      <c r="J8" s="183"/>
      <c r="K8" s="86"/>
      <c r="L8" s="86"/>
      <c r="M8" s="571"/>
      <c r="N8" s="32"/>
      <c r="O8" s="32"/>
      <c r="P8" s="66"/>
      <c r="Q8" s="574"/>
    </row>
    <row r="9" ht="15" customHeight="1" spans="1:17">
      <c r="A9" s="572"/>
      <c r="B9" s="573"/>
      <c r="C9" s="572"/>
      <c r="D9" s="539"/>
      <c r="E9" s="86"/>
      <c r="F9" s="84"/>
      <c r="G9" s="545"/>
      <c r="H9" s="86"/>
      <c r="I9" s="546"/>
      <c r="J9" s="183"/>
      <c r="K9" s="86"/>
      <c r="L9" s="86"/>
      <c r="M9" s="571"/>
      <c r="N9" s="32"/>
      <c r="O9" s="32"/>
      <c r="P9" s="33"/>
      <c r="Q9" s="33"/>
    </row>
    <row r="10" ht="15" customHeight="1" spans="1:17">
      <c r="A10" s="572"/>
      <c r="B10" s="573"/>
      <c r="C10" s="572"/>
      <c r="D10" s="539"/>
      <c r="E10" s="86"/>
      <c r="F10" s="84"/>
      <c r="G10" s="545"/>
      <c r="H10" s="86"/>
      <c r="I10" s="546"/>
      <c r="J10" s="183"/>
      <c r="K10" s="86"/>
      <c r="L10" s="86"/>
      <c r="M10" s="571"/>
      <c r="N10" s="32"/>
      <c r="O10" s="32"/>
      <c r="P10" s="33"/>
      <c r="Q10" s="33"/>
    </row>
    <row r="11" ht="15" customHeight="1" spans="1:17">
      <c r="A11" s="572"/>
      <c r="B11" s="573"/>
      <c r="C11" s="572"/>
      <c r="D11" s="539"/>
      <c r="E11" s="86"/>
      <c r="F11" s="84"/>
      <c r="G11" s="545"/>
      <c r="H11" s="86"/>
      <c r="I11" s="546"/>
      <c r="J11" s="183"/>
      <c r="K11" s="86"/>
      <c r="L11" s="86"/>
      <c r="M11" s="571"/>
      <c r="N11" s="32"/>
      <c r="O11" s="32"/>
      <c r="P11" s="33"/>
      <c r="Q11" s="33"/>
    </row>
    <row r="12" ht="15" customHeight="1" spans="1:17">
      <c r="A12" s="572"/>
      <c r="B12" s="573"/>
      <c r="C12" s="572"/>
      <c r="D12" s="539"/>
      <c r="E12" s="86"/>
      <c r="F12" s="84"/>
      <c r="G12" s="545"/>
      <c r="H12" s="86"/>
      <c r="I12" s="546"/>
      <c r="J12" s="183"/>
      <c r="K12" s="86"/>
      <c r="L12" s="86"/>
      <c r="M12" s="571"/>
      <c r="N12" s="32"/>
      <c r="O12" s="32"/>
      <c r="P12" s="33"/>
      <c r="Q12" s="33"/>
    </row>
    <row r="13" ht="15" customHeight="1" spans="1:17">
      <c r="A13" s="572"/>
      <c r="B13" s="573"/>
      <c r="C13" s="572"/>
      <c r="D13" s="539"/>
      <c r="E13" s="86"/>
      <c r="F13" s="84"/>
      <c r="G13" s="545"/>
      <c r="H13" s="86"/>
      <c r="I13" s="546"/>
      <c r="J13" s="183"/>
      <c r="K13" s="86"/>
      <c r="L13" s="86"/>
      <c r="M13" s="571"/>
      <c r="N13" s="32"/>
      <c r="O13" s="32"/>
      <c r="P13" s="33"/>
      <c r="Q13" s="33"/>
    </row>
    <row r="14" ht="15" customHeight="1" spans="1:17">
      <c r="A14" s="572"/>
      <c r="B14" s="573"/>
      <c r="C14" s="572"/>
      <c r="D14" s="539"/>
      <c r="E14" s="86"/>
      <c r="F14" s="84"/>
      <c r="G14" s="545"/>
      <c r="H14" s="86"/>
      <c r="I14" s="546"/>
      <c r="J14" s="183"/>
      <c r="K14" s="86"/>
      <c r="L14" s="86"/>
      <c r="M14" s="571"/>
      <c r="N14" s="32"/>
      <c r="O14" s="32"/>
      <c r="P14" s="33"/>
      <c r="Q14" s="33"/>
    </row>
    <row r="15" ht="15" customHeight="1" spans="1:17">
      <c r="A15" s="572"/>
      <c r="B15" s="573"/>
      <c r="C15" s="572"/>
      <c r="D15" s="539"/>
      <c r="E15" s="86"/>
      <c r="F15" s="84"/>
      <c r="G15" s="545"/>
      <c r="H15" s="86"/>
      <c r="I15" s="546"/>
      <c r="J15" s="183"/>
      <c r="K15" s="86"/>
      <c r="L15" s="86"/>
      <c r="M15" s="571"/>
      <c r="N15" s="32"/>
      <c r="O15" s="32"/>
      <c r="P15" s="33"/>
      <c r="Q15" s="33"/>
    </row>
    <row r="16" ht="15" customHeight="1" spans="1:17">
      <c r="A16" s="572"/>
      <c r="B16" s="573"/>
      <c r="C16" s="572"/>
      <c r="D16" s="539"/>
      <c r="E16" s="86"/>
      <c r="F16" s="84"/>
      <c r="G16" s="545"/>
      <c r="H16" s="86"/>
      <c r="I16" s="546"/>
      <c r="J16" s="183"/>
      <c r="K16" s="86"/>
      <c r="L16" s="86"/>
      <c r="M16" s="571"/>
      <c r="N16" s="32"/>
      <c r="O16" s="32"/>
      <c r="P16" s="33"/>
      <c r="Q16" s="33"/>
    </row>
    <row r="17" ht="15" customHeight="1" spans="1:17">
      <c r="A17" s="572"/>
      <c r="B17" s="573"/>
      <c r="C17" s="572"/>
      <c r="D17" s="539"/>
      <c r="E17" s="86"/>
      <c r="F17" s="84"/>
      <c r="G17" s="545"/>
      <c r="H17" s="86"/>
      <c r="I17" s="546"/>
      <c r="J17" s="183"/>
      <c r="K17" s="86"/>
      <c r="L17" s="86"/>
      <c r="M17" s="571"/>
      <c r="N17" s="32"/>
      <c r="O17" s="32"/>
      <c r="P17" s="33"/>
      <c r="Q17" s="33"/>
    </row>
    <row r="18" ht="15" customHeight="1" spans="1:17">
      <c r="A18" s="572"/>
      <c r="B18" s="573"/>
      <c r="C18" s="572"/>
      <c r="D18" s="539"/>
      <c r="E18" s="86"/>
      <c r="F18" s="84"/>
      <c r="G18" s="545"/>
      <c r="H18" s="86"/>
      <c r="I18" s="546"/>
      <c r="J18" s="183"/>
      <c r="K18" s="86"/>
      <c r="L18" s="86"/>
      <c r="M18" s="571"/>
      <c r="N18" s="32"/>
      <c r="O18" s="32"/>
      <c r="P18" s="33"/>
      <c r="Q18" s="33"/>
    </row>
    <row r="19" ht="15" customHeight="1" spans="1:17">
      <c r="A19" s="572"/>
      <c r="B19" s="573"/>
      <c r="C19" s="572"/>
      <c r="D19" s="539"/>
      <c r="E19" s="86"/>
      <c r="F19" s="84"/>
      <c r="G19" s="545"/>
      <c r="H19" s="86"/>
      <c r="I19" s="546"/>
      <c r="J19" s="183"/>
      <c r="K19" s="86"/>
      <c r="L19" s="86"/>
      <c r="M19" s="571"/>
      <c r="N19" s="32"/>
      <c r="O19" s="32"/>
      <c r="P19" s="33"/>
      <c r="Q19" s="33"/>
    </row>
    <row r="20" ht="15" customHeight="1" spans="1:17">
      <c r="A20" s="572"/>
      <c r="B20" s="573"/>
      <c r="C20" s="572"/>
      <c r="D20" s="539"/>
      <c r="E20" s="86"/>
      <c r="F20" s="84"/>
      <c r="G20" s="545"/>
      <c r="H20" s="86"/>
      <c r="I20" s="546"/>
      <c r="J20" s="183"/>
      <c r="K20" s="86"/>
      <c r="L20" s="86"/>
      <c r="M20" s="571"/>
      <c r="N20" s="32"/>
      <c r="O20" s="32"/>
      <c r="P20" s="33"/>
      <c r="Q20" s="33"/>
    </row>
    <row r="21" ht="15" customHeight="1" spans="1:17">
      <c r="A21" s="572"/>
      <c r="B21" s="573"/>
      <c r="C21" s="572"/>
      <c r="D21" s="539"/>
      <c r="E21" s="86"/>
      <c r="F21" s="84"/>
      <c r="G21" s="545"/>
      <c r="H21" s="86"/>
      <c r="I21" s="546"/>
      <c r="J21" s="183"/>
      <c r="K21" s="86"/>
      <c r="L21" s="86"/>
      <c r="M21" s="571"/>
      <c r="N21" s="32"/>
      <c r="O21" s="32"/>
      <c r="P21" s="33"/>
      <c r="Q21" s="33"/>
    </row>
    <row r="22" ht="15" customHeight="1" spans="1:17">
      <c r="A22" s="572"/>
      <c r="B22" s="573"/>
      <c r="C22" s="572"/>
      <c r="D22" s="539"/>
      <c r="E22" s="86"/>
      <c r="F22" s="84"/>
      <c r="G22" s="545"/>
      <c r="H22" s="86"/>
      <c r="I22" s="546"/>
      <c r="J22" s="183"/>
      <c r="K22" s="86"/>
      <c r="L22" s="86"/>
      <c r="M22" s="571"/>
      <c r="N22" s="32"/>
      <c r="O22" s="32"/>
      <c r="P22" s="33"/>
      <c r="Q22" s="33"/>
    </row>
    <row r="23" ht="15" customHeight="1" spans="1:17">
      <c r="A23" s="572"/>
      <c r="B23" s="573"/>
      <c r="C23" s="572"/>
      <c r="D23" s="539"/>
      <c r="E23" s="86"/>
      <c r="F23" s="84"/>
      <c r="G23" s="545"/>
      <c r="H23" s="86"/>
      <c r="I23" s="546"/>
      <c r="J23" s="183"/>
      <c r="K23" s="86"/>
      <c r="L23" s="86"/>
      <c r="M23" s="571"/>
      <c r="N23" s="32"/>
      <c r="O23" s="32"/>
      <c r="P23" s="33"/>
      <c r="Q23" s="33"/>
    </row>
    <row r="24" ht="15" customHeight="1" spans="1:17">
      <c r="A24" s="572"/>
      <c r="B24" s="573"/>
      <c r="C24" s="572"/>
      <c r="D24" s="539"/>
      <c r="E24" s="86"/>
      <c r="F24" s="84"/>
      <c r="G24" s="545"/>
      <c r="H24" s="86"/>
      <c r="I24" s="546"/>
      <c r="J24" s="183"/>
      <c r="K24" s="86"/>
      <c r="L24" s="86"/>
      <c r="M24" s="571"/>
      <c r="N24" s="32"/>
      <c r="O24" s="32"/>
      <c r="P24" s="33"/>
      <c r="Q24" s="33"/>
    </row>
    <row r="25" ht="15" customHeight="1" spans="1:17">
      <c r="A25" s="572"/>
      <c r="B25" s="573"/>
      <c r="C25" s="572"/>
      <c r="D25" s="539"/>
      <c r="E25" s="86"/>
      <c r="F25" s="84"/>
      <c r="G25" s="545"/>
      <c r="H25" s="86"/>
      <c r="I25" s="546"/>
      <c r="J25" s="183"/>
      <c r="K25" s="86"/>
      <c r="L25" s="86"/>
      <c r="M25" s="571"/>
      <c r="N25" s="32"/>
      <c r="O25" s="32"/>
      <c r="P25" s="33"/>
      <c r="Q25" s="33"/>
    </row>
    <row r="26" ht="15" customHeight="1" spans="1:17">
      <c r="A26" s="572"/>
      <c r="B26" s="573"/>
      <c r="C26" s="572"/>
      <c r="D26" s="539"/>
      <c r="E26" s="86"/>
      <c r="F26" s="84"/>
      <c r="G26" s="545"/>
      <c r="H26" s="86"/>
      <c r="I26" s="546"/>
      <c r="J26" s="183"/>
      <c r="K26" s="86"/>
      <c r="L26" s="86"/>
      <c r="M26" s="571"/>
      <c r="N26" s="32"/>
      <c r="O26" s="32"/>
      <c r="P26" s="33"/>
      <c r="Q26" s="33"/>
    </row>
    <row r="27" ht="15" customHeight="1" spans="1:17">
      <c r="A27" s="572"/>
      <c r="B27" s="573"/>
      <c r="C27" s="572"/>
      <c r="D27" s="539"/>
      <c r="E27" s="86"/>
      <c r="F27" s="84"/>
      <c r="G27" s="545"/>
      <c r="H27" s="86"/>
      <c r="I27" s="546"/>
      <c r="J27" s="183"/>
      <c r="K27" s="86"/>
      <c r="L27" s="86"/>
      <c r="M27" s="571"/>
      <c r="N27" s="32"/>
      <c r="O27" s="32"/>
      <c r="P27" s="33"/>
      <c r="Q27" s="33"/>
    </row>
    <row r="28" ht="15" customHeight="1" spans="1:17">
      <c r="A28" s="572"/>
      <c r="B28" s="573"/>
      <c r="C28" s="572"/>
      <c r="D28" s="539"/>
      <c r="E28" s="86"/>
      <c r="F28" s="84"/>
      <c r="G28" s="545"/>
      <c r="H28" s="86"/>
      <c r="I28" s="546"/>
      <c r="J28" s="183"/>
      <c r="K28" s="86"/>
      <c r="L28" s="86"/>
      <c r="M28" s="571"/>
      <c r="N28" s="32"/>
      <c r="O28" s="32"/>
      <c r="P28" s="33"/>
      <c r="Q28" s="33"/>
    </row>
    <row r="29" ht="15" customHeight="1" spans="1:17">
      <c r="A29" s="572"/>
      <c r="B29" s="573"/>
      <c r="C29" s="572"/>
      <c r="D29" s="539"/>
      <c r="E29" s="86"/>
      <c r="F29" s="84"/>
      <c r="G29" s="545"/>
      <c r="H29" s="86"/>
      <c r="I29" s="546"/>
      <c r="J29" s="183"/>
      <c r="K29" s="86"/>
      <c r="L29" s="86"/>
      <c r="M29" s="571"/>
      <c r="N29" s="32"/>
      <c r="O29" s="32"/>
      <c r="P29" s="33"/>
      <c r="Q29" s="33"/>
    </row>
    <row r="30" ht="15" customHeight="1" spans="1:17">
      <c r="A30" s="572"/>
      <c r="B30" s="573"/>
      <c r="C30" s="572"/>
      <c r="D30" s="539"/>
      <c r="E30" s="86"/>
      <c r="F30" s="84"/>
      <c r="G30" s="545"/>
      <c r="H30" s="86"/>
      <c r="I30" s="546"/>
      <c r="J30" s="183"/>
      <c r="K30" s="86"/>
      <c r="L30" s="86"/>
      <c r="M30" s="571"/>
      <c r="N30" s="32"/>
      <c r="O30" s="32"/>
      <c r="P30" s="33"/>
      <c r="Q30" s="33"/>
    </row>
    <row r="31" ht="15" customHeight="1" spans="1:17">
      <c r="A31" s="572"/>
      <c r="B31" s="573"/>
      <c r="C31" s="572"/>
      <c r="D31" s="539"/>
      <c r="E31" s="86"/>
      <c r="F31" s="84"/>
      <c r="G31" s="545"/>
      <c r="H31" s="86"/>
      <c r="I31" s="546"/>
      <c r="J31" s="183"/>
      <c r="K31" s="86"/>
      <c r="L31" s="86"/>
      <c r="M31" s="571"/>
      <c r="N31" s="32"/>
      <c r="O31" s="32"/>
      <c r="P31" s="33"/>
      <c r="Q31" s="33"/>
    </row>
    <row r="32" ht="15" customHeight="1" spans="1:17">
      <c r="A32" s="572"/>
      <c r="B32" s="573"/>
      <c r="C32" s="572"/>
      <c r="D32" s="539"/>
      <c r="E32" s="86"/>
      <c r="F32" s="84"/>
      <c r="G32" s="545"/>
      <c r="H32" s="86"/>
      <c r="I32" s="546"/>
      <c r="J32" s="183"/>
      <c r="K32" s="86"/>
      <c r="L32" s="86"/>
      <c r="M32" s="571"/>
      <c r="N32" s="32"/>
      <c r="O32" s="32"/>
      <c r="P32" s="33"/>
      <c r="Q32" s="33"/>
    </row>
    <row r="33" ht="15" customHeight="1" spans="1:17">
      <c r="A33" s="572"/>
      <c r="B33" s="573"/>
      <c r="C33" s="572"/>
      <c r="D33" s="539"/>
      <c r="E33" s="86"/>
      <c r="F33" s="84"/>
      <c r="G33" s="545"/>
      <c r="H33" s="86"/>
      <c r="I33" s="546"/>
      <c r="J33" s="183"/>
      <c r="K33" s="86"/>
      <c r="L33" s="86"/>
      <c r="M33" s="571"/>
      <c r="N33" s="32"/>
      <c r="O33" s="32"/>
      <c r="P33" s="33"/>
      <c r="Q33" s="33"/>
    </row>
    <row r="34" ht="15" customHeight="1" spans="1:17">
      <c r="A34" s="572"/>
      <c r="B34" s="573"/>
      <c r="C34" s="572"/>
      <c r="D34" s="539"/>
      <c r="E34" s="86"/>
      <c r="F34" s="84"/>
      <c r="G34" s="545"/>
      <c r="H34" s="86"/>
      <c r="I34" s="546"/>
      <c r="J34" s="183"/>
      <c r="K34" s="86"/>
      <c r="L34" s="86"/>
      <c r="M34" s="571"/>
      <c r="N34" s="32"/>
      <c r="O34" s="32"/>
      <c r="P34" s="33"/>
      <c r="Q34" s="33"/>
    </row>
    <row r="35" ht="15" customHeight="1" spans="1:17">
      <c r="A35" s="572"/>
      <c r="B35" s="573"/>
      <c r="C35" s="572"/>
      <c r="D35" s="539"/>
      <c r="E35" s="86"/>
      <c r="F35" s="84"/>
      <c r="G35" s="545"/>
      <c r="H35" s="86"/>
      <c r="I35" s="546"/>
      <c r="J35" s="183"/>
      <c r="K35" s="86"/>
      <c r="L35" s="86"/>
      <c r="M35" s="571"/>
      <c r="N35" s="32"/>
      <c r="O35" s="32"/>
      <c r="P35" s="33"/>
      <c r="Q35" s="33"/>
    </row>
    <row r="36" ht="15" customHeight="1" spans="1:17">
      <c r="A36" s="572"/>
      <c r="B36" s="573"/>
      <c r="C36" s="572"/>
      <c r="D36" s="539"/>
      <c r="E36" s="86"/>
      <c r="F36" s="84"/>
      <c r="G36" s="545"/>
      <c r="H36" s="86"/>
      <c r="I36" s="546"/>
      <c r="J36" s="183"/>
      <c r="K36" s="86"/>
      <c r="L36" s="86"/>
      <c r="M36" s="571"/>
      <c r="N36" s="32"/>
      <c r="O36" s="32"/>
      <c r="P36" s="33"/>
      <c r="Q36" s="33"/>
    </row>
    <row r="37" ht="15" customHeight="1" spans="1:17">
      <c r="A37" s="572"/>
      <c r="B37" s="573"/>
      <c r="C37" s="572"/>
      <c r="D37" s="539"/>
      <c r="E37" s="86"/>
      <c r="F37" s="84"/>
      <c r="G37" s="545"/>
      <c r="H37" s="86"/>
      <c r="I37" s="546"/>
      <c r="J37" s="183"/>
      <c r="K37" s="86"/>
      <c r="L37" s="86"/>
      <c r="M37" s="571"/>
      <c r="N37" s="32"/>
      <c r="O37" s="32"/>
      <c r="P37" s="33"/>
      <c r="Q37" s="33"/>
    </row>
    <row r="38" ht="15" customHeight="1" spans="1:17">
      <c r="A38" s="572"/>
      <c r="B38" s="573"/>
      <c r="C38" s="572"/>
      <c r="D38" s="539"/>
      <c r="E38" s="86"/>
      <c r="F38" s="84"/>
      <c r="G38" s="545"/>
      <c r="H38" s="86"/>
      <c r="I38" s="546"/>
      <c r="J38" s="183"/>
      <c r="K38" s="86"/>
      <c r="L38" s="86"/>
      <c r="M38" s="571"/>
      <c r="N38" s="32"/>
      <c r="O38" s="32"/>
      <c r="P38" s="33"/>
      <c r="Q38" s="33"/>
    </row>
    <row r="39" ht="15" customHeight="1" spans="1:17">
      <c r="A39" s="572"/>
      <c r="B39" s="573"/>
      <c r="C39" s="572"/>
      <c r="D39" s="539"/>
      <c r="E39" s="86"/>
      <c r="F39" s="84"/>
      <c r="G39" s="545"/>
      <c r="H39" s="86"/>
      <c r="I39" s="546"/>
      <c r="J39" s="183"/>
      <c r="K39" s="86"/>
      <c r="L39" s="86"/>
      <c r="M39" s="571"/>
      <c r="N39" s="32"/>
      <c r="O39" s="32"/>
      <c r="P39" s="33"/>
      <c r="Q39" s="33"/>
    </row>
    <row r="40" ht="15" customHeight="1" spans="1:17">
      <c r="A40" s="572"/>
      <c r="B40" s="573"/>
      <c r="C40" s="572"/>
      <c r="D40" s="539"/>
      <c r="E40" s="86"/>
      <c r="F40" s="84"/>
      <c r="G40" s="545"/>
      <c r="H40" s="86"/>
      <c r="I40" s="546"/>
      <c r="J40" s="183"/>
      <c r="K40" s="86"/>
      <c r="L40" s="86"/>
      <c r="M40" s="571"/>
      <c r="N40" s="32"/>
      <c r="O40" s="32"/>
      <c r="P40" s="33"/>
      <c r="Q40" s="33"/>
    </row>
    <row r="41" ht="15" customHeight="1" spans="1:17">
      <c r="A41" s="572"/>
      <c r="B41" s="573"/>
      <c r="C41" s="572"/>
      <c r="D41" s="539"/>
      <c r="E41" s="86"/>
      <c r="F41" s="84"/>
      <c r="G41" s="545"/>
      <c r="H41" s="86"/>
      <c r="I41" s="546"/>
      <c r="J41" s="183"/>
      <c r="K41" s="86"/>
      <c r="L41" s="86"/>
      <c r="M41" s="571"/>
      <c r="N41" s="32"/>
      <c r="O41" s="32"/>
      <c r="P41" s="33"/>
      <c r="Q41" s="33"/>
    </row>
    <row r="42" ht="15" customHeight="1" spans="1:17">
      <c r="A42" s="27"/>
      <c r="B42" s="62"/>
      <c r="C42" s="33"/>
      <c r="D42" s="263"/>
      <c r="E42" s="32"/>
      <c r="F42" s="31"/>
      <c r="G42" s="545"/>
      <c r="H42" s="32"/>
      <c r="I42" s="546"/>
      <c r="J42" s="571"/>
      <c r="K42" s="32"/>
      <c r="L42" s="32"/>
      <c r="M42" s="32"/>
      <c r="N42" s="32"/>
      <c r="O42" s="32"/>
      <c r="P42" s="33"/>
      <c r="Q42" s="33"/>
    </row>
    <row r="43" ht="15" customHeight="1" spans="1:17">
      <c r="A43" s="27"/>
      <c r="B43" s="62"/>
      <c r="C43" s="33"/>
      <c r="D43" s="263"/>
      <c r="E43" s="32"/>
      <c r="F43" s="31"/>
      <c r="G43" s="545"/>
      <c r="H43" s="32"/>
      <c r="I43" s="546"/>
      <c r="J43" s="571"/>
      <c r="K43" s="32"/>
      <c r="L43" s="32"/>
      <c r="M43" s="32"/>
      <c r="N43" s="32"/>
      <c r="O43" s="32"/>
      <c r="P43" s="33"/>
      <c r="Q43" s="33"/>
    </row>
    <row r="44" ht="15" customHeight="1" spans="1:17">
      <c r="A44" s="27"/>
      <c r="B44" s="63"/>
      <c r="C44" s="33"/>
      <c r="D44" s="263"/>
      <c r="E44" s="32"/>
      <c r="F44" s="31"/>
      <c r="G44" s="545"/>
      <c r="H44" s="32"/>
      <c r="I44" s="546"/>
      <c r="J44" s="571"/>
      <c r="K44" s="32"/>
      <c r="L44" s="32"/>
      <c r="M44" s="32"/>
      <c r="N44" s="32"/>
      <c r="O44" s="32"/>
      <c r="P44" s="33"/>
      <c r="Q44" s="33"/>
    </row>
    <row r="45" s="70" customFormat="1" ht="15" customHeight="1" spans="1:17">
      <c r="A45" s="91" t="s">
        <v>745</v>
      </c>
      <c r="B45" s="92"/>
      <c r="C45" s="171"/>
      <c r="D45" s="539"/>
      <c r="E45" s="86" t="str">
        <f>IF(D45=0,"",F45/D45)</f>
        <v/>
      </c>
      <c r="F45" s="84"/>
      <c r="G45" s="545"/>
      <c r="H45" s="86" t="str">
        <f>IF(G45=0,"",I45/G45)</f>
        <v/>
      </c>
      <c r="I45" s="546">
        <f>SUM(I8:I44)</f>
        <v>0</v>
      </c>
      <c r="J45" s="316"/>
      <c r="K45" s="86"/>
      <c r="L45" s="86"/>
      <c r="M45" s="86"/>
      <c r="N45" s="86">
        <f>L45-I45</f>
        <v>0</v>
      </c>
      <c r="O45" s="86" t="str">
        <f t="shared" ref="O45:O47" si="0">IF(I45=0,"",(L45-I45)/I45*100)</f>
        <v/>
      </c>
      <c r="P45" s="171"/>
      <c r="Q45" s="171"/>
    </row>
    <row r="46" s="70" customFormat="1" ht="15" customHeight="1" spans="1:17">
      <c r="A46" s="91" t="s">
        <v>834</v>
      </c>
      <c r="B46" s="92"/>
      <c r="C46" s="171"/>
      <c r="D46" s="539"/>
      <c r="E46" s="86"/>
      <c r="F46" s="84"/>
      <c r="G46" s="545"/>
      <c r="H46" s="546"/>
      <c r="I46" s="546"/>
      <c r="J46" s="316"/>
      <c r="K46" s="86"/>
      <c r="L46" s="86"/>
      <c r="M46" s="86"/>
      <c r="N46" s="86">
        <f>L46-I46</f>
        <v>0</v>
      </c>
      <c r="O46" s="86" t="str">
        <f t="shared" si="0"/>
        <v/>
      </c>
      <c r="P46" s="171"/>
      <c r="Q46" s="171"/>
    </row>
    <row r="47" s="70" customFormat="1" ht="15" customHeight="1" spans="1:17">
      <c r="A47" s="91" t="s">
        <v>745</v>
      </c>
      <c r="B47" s="92"/>
      <c r="C47" s="171"/>
      <c r="D47" s="539"/>
      <c r="E47" s="86"/>
      <c r="F47" s="84">
        <f>SUM(F8:F46)</f>
        <v>0</v>
      </c>
      <c r="G47" s="540"/>
      <c r="H47" s="86"/>
      <c r="I47" s="86">
        <f>I45-I46</f>
        <v>0</v>
      </c>
      <c r="J47" s="316"/>
      <c r="K47" s="86">
        <f>SUM(K8:K46)</f>
        <v>0</v>
      </c>
      <c r="L47" s="86">
        <f>L45-L46</f>
        <v>0</v>
      </c>
      <c r="M47" s="86">
        <f>SUM(M8:M46)</f>
        <v>0</v>
      </c>
      <c r="N47" s="86">
        <f>L47-I47</f>
        <v>0</v>
      </c>
      <c r="O47" s="86" t="str">
        <f t="shared" si="0"/>
        <v/>
      </c>
      <c r="P47" s="171"/>
      <c r="Q47" s="171"/>
    </row>
    <row r="48" s="69" customFormat="1" customHeight="1" spans="1:12">
      <c r="A48" s="184" t="str">
        <f>封面!D17&amp;封面!E17</f>
        <v>被评估单位（或产权持有单位）填表人：</v>
      </c>
      <c r="G48" s="566"/>
      <c r="H48" s="78"/>
      <c r="I48" s="78"/>
      <c r="J48" s="547"/>
      <c r="K48" s="69" t="str">
        <f>评估人员!C3&amp;"："&amp;评估人员!D10</f>
        <v>评估人员：</v>
      </c>
      <c r="L48" s="69" t="s">
        <v>835</v>
      </c>
    </row>
    <row r="49" s="69" customFormat="1" customHeight="1" spans="1:10">
      <c r="A49" s="184" t="str">
        <f>封面!D19&amp;封面!E19&amp;封面!F19&amp;封面!G19&amp;封面!H19&amp;封面!I19&amp;封面!J19</f>
        <v>填表日期：2020年5月20日</v>
      </c>
      <c r="G49" s="566"/>
      <c r="H49" s="566"/>
      <c r="I49" s="566"/>
      <c r="J49" s="547"/>
    </row>
    <row r="50" customHeight="1" spans="2:2">
      <c r="B50" s="23"/>
    </row>
  </sheetData>
  <mergeCells count="16">
    <mergeCell ref="A2:P2"/>
    <mergeCell ref="A3:P3"/>
    <mergeCell ref="D6:F6"/>
    <mergeCell ref="G6:I6"/>
    <mergeCell ref="K6:M6"/>
    <mergeCell ref="A45:B45"/>
    <mergeCell ref="A46:B46"/>
    <mergeCell ref="A47:B47"/>
    <mergeCell ref="A6:A7"/>
    <mergeCell ref="B6:B7"/>
    <mergeCell ref="C6:C7"/>
    <mergeCell ref="J6:J7"/>
    <mergeCell ref="N6:N7"/>
    <mergeCell ref="O6:O7"/>
    <mergeCell ref="P6:P7"/>
    <mergeCell ref="Q6:Q7"/>
  </mergeCells>
  <hyperlinks>
    <hyperlink ref="A1" location="索引目录!E19" display="返回索引页"/>
    <hyperlink ref="B1" location="'3-9存货汇总'!B7"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&amp;R&amp;"宋体,常规"&amp;10
&amp;"仿宋_GB2312,常规"共&amp;N页第&amp;P页</oddHeader>
  </headerFooter>
  <legacyDrawing r:id="rId2"/>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Q20"/>
  <sheetViews>
    <sheetView workbookViewId="0">
      <pane xSplit="10" ySplit="7" topLeftCell="K8" activePane="bottomRight" state="frozen"/>
      <selection/>
      <selection pane="topRight"/>
      <selection pane="bottomLeft"/>
      <selection pane="bottomRight" activeCell="H14" sqref="H14"/>
    </sheetView>
  </sheetViews>
  <sheetFormatPr defaultColWidth="8.64166666666667" defaultRowHeight="15.75" customHeight="1"/>
  <cols>
    <col min="1" max="1" width="4.85833333333333" style="13" customWidth="1"/>
    <col min="2" max="2" width="31.925" style="13" customWidth="1"/>
    <col min="3" max="3" width="7.70833333333333" style="13" customWidth="1"/>
    <col min="4" max="4" width="6.85833333333333" style="13" hidden="1" customWidth="1" outlineLevel="1"/>
    <col min="5" max="5" width="8.06666666666667" style="13" hidden="1" customWidth="1" outlineLevel="1"/>
    <col min="6" max="6" width="13.2083333333333" style="13" hidden="1" customWidth="1" outlineLevel="1"/>
    <col min="7" max="7" width="7.425" style="13" customWidth="1" collapsed="1"/>
    <col min="8" max="8" width="7.35833333333333" style="553" customWidth="1"/>
    <col min="9" max="9" width="7.425" style="13" customWidth="1"/>
    <col min="10" max="10" width="8.14166666666667" style="13" customWidth="1"/>
    <col min="11" max="11" width="14" style="13" customWidth="1"/>
    <col min="12" max="12" width="16.0666666666667" style="13" customWidth="1"/>
    <col min="13" max="13" width="15.3583333333333" style="13" customWidth="1"/>
    <col min="14" max="14" width="8.35833333333333" style="13" hidden="1" customWidth="1"/>
    <col min="15" max="15" width="7.70833333333333" style="13" hidden="1" customWidth="1"/>
    <col min="16" max="16" width="8.425" style="13" customWidth="1"/>
    <col min="17" max="17" width="9" style="13" hidden="1" customWidth="1"/>
    <col min="18" max="33" width="9" style="13"/>
    <col min="34" max="257" width="8.64166666666667" style="13"/>
  </cols>
  <sheetData>
    <row r="1" ht="15.4" spans="1:16">
      <c r="A1" s="14" t="s">
        <v>19</v>
      </c>
      <c r="B1" s="15" t="s">
        <v>572</v>
      </c>
      <c r="C1" s="16"/>
      <c r="D1" s="16"/>
      <c r="E1" s="16"/>
      <c r="F1" s="16"/>
      <c r="G1" s="16"/>
      <c r="H1" s="16"/>
      <c r="I1" s="16"/>
      <c r="J1" s="16"/>
      <c r="K1" s="16"/>
      <c r="L1" s="16"/>
      <c r="M1" s="16"/>
      <c r="N1" s="16"/>
      <c r="O1" s="16"/>
      <c r="P1" s="16"/>
    </row>
    <row r="2" s="47" customFormat="1" ht="30" customHeight="1" spans="1:16">
      <c r="A2" s="17" t="s">
        <v>828</v>
      </c>
      <c r="B2" s="17"/>
      <c r="C2" s="17"/>
      <c r="D2" s="17"/>
      <c r="E2" s="17"/>
      <c r="F2" s="17"/>
      <c r="G2" s="17"/>
      <c r="H2" s="17"/>
      <c r="I2" s="17"/>
      <c r="J2" s="17"/>
      <c r="K2" s="17"/>
      <c r="L2" s="17"/>
      <c r="M2" s="17"/>
      <c r="N2" s="17"/>
      <c r="O2" s="17"/>
      <c r="P2" s="17"/>
    </row>
    <row r="3" ht="15" customHeight="1" spans="1:16">
      <c r="A3" s="18" t="str">
        <f>'1-汇总表'!A3:G3</f>
        <v>评估基准日：2020年7月30日</v>
      </c>
      <c r="B3" s="18"/>
      <c r="C3" s="18"/>
      <c r="D3" s="18"/>
      <c r="E3" s="18"/>
      <c r="F3" s="18"/>
      <c r="G3" s="18"/>
      <c r="H3" s="19"/>
      <c r="I3" s="19"/>
      <c r="J3" s="19"/>
      <c r="K3" s="19"/>
      <c r="L3" s="19"/>
      <c r="M3" s="19"/>
      <c r="N3" s="19"/>
      <c r="O3" s="19"/>
      <c r="P3" s="19"/>
    </row>
    <row r="4" ht="15" customHeight="1" spans="1:16">
      <c r="A4" s="20"/>
      <c r="B4" s="20"/>
      <c r="C4" s="20"/>
      <c r="D4" s="20"/>
      <c r="E4" s="20"/>
      <c r="F4" s="20"/>
      <c r="G4" s="20"/>
      <c r="H4" s="56"/>
      <c r="I4" s="56"/>
      <c r="J4" s="56"/>
      <c r="K4" s="56"/>
      <c r="L4" s="56"/>
      <c r="M4" s="56"/>
      <c r="N4" s="56"/>
      <c r="O4" s="56"/>
      <c r="P4" s="21" t="s">
        <v>836</v>
      </c>
    </row>
    <row r="5" ht="15" customHeight="1" spans="1:16">
      <c r="A5" s="22" t="str">
        <f>'1-汇总表'!A5</f>
        <v>被评估单位（或产权持有单位）：贡山县隆鑫矿业有限公司</v>
      </c>
      <c r="P5" s="23" t="s">
        <v>22</v>
      </c>
    </row>
    <row r="6" s="41" customFormat="1" ht="15" customHeight="1" spans="1:17">
      <c r="A6" s="24" t="s">
        <v>379</v>
      </c>
      <c r="B6" s="24" t="s">
        <v>821</v>
      </c>
      <c r="C6" s="250" t="s">
        <v>822</v>
      </c>
      <c r="D6" s="24" t="s">
        <v>541</v>
      </c>
      <c r="E6" s="49"/>
      <c r="F6" s="50"/>
      <c r="G6" s="51" t="s">
        <v>542</v>
      </c>
      <c r="H6" s="57"/>
      <c r="I6" s="58"/>
      <c r="J6" s="24" t="s">
        <v>823</v>
      </c>
      <c r="K6" s="115" t="s">
        <v>543</v>
      </c>
      <c r="L6" s="429"/>
      <c r="M6" s="52"/>
      <c r="N6" s="339" t="s">
        <v>544</v>
      </c>
      <c r="O6" s="24" t="s">
        <v>576</v>
      </c>
      <c r="P6" s="24" t="s">
        <v>467</v>
      </c>
      <c r="Q6" s="24" t="s">
        <v>830</v>
      </c>
    </row>
    <row r="7" s="41" customFormat="1" ht="15" customHeight="1" spans="1:17">
      <c r="A7" s="49"/>
      <c r="B7" s="49"/>
      <c r="C7" s="252"/>
      <c r="D7" s="24" t="s">
        <v>824</v>
      </c>
      <c r="E7" s="24" t="s">
        <v>825</v>
      </c>
      <c r="F7" s="25" t="s">
        <v>57</v>
      </c>
      <c r="G7" s="52" t="s">
        <v>824</v>
      </c>
      <c r="H7" s="24" t="s">
        <v>825</v>
      </c>
      <c r="I7" s="24" t="s">
        <v>57</v>
      </c>
      <c r="J7" s="49"/>
      <c r="K7" s="49" t="s">
        <v>831</v>
      </c>
      <c r="L7" s="24" t="s">
        <v>837</v>
      </c>
      <c r="M7" s="24" t="s">
        <v>833</v>
      </c>
      <c r="N7" s="548"/>
      <c r="O7" s="49"/>
      <c r="P7" s="49"/>
      <c r="Q7" s="49"/>
    </row>
    <row r="8" s="550" customFormat="1" ht="15" customHeight="1" spans="1:17">
      <c r="A8" s="151"/>
      <c r="B8" s="569"/>
      <c r="C8" s="555"/>
      <c r="D8" s="263"/>
      <c r="E8" s="32"/>
      <c r="F8" s="31"/>
      <c r="G8" s="556"/>
      <c r="H8" s="32"/>
      <c r="I8" s="567"/>
      <c r="J8" s="418"/>
      <c r="K8" s="571"/>
      <c r="L8" s="32"/>
      <c r="M8" s="571"/>
      <c r="N8" s="32"/>
      <c r="O8" s="32"/>
      <c r="P8" s="66"/>
      <c r="Q8" s="151"/>
    </row>
    <row r="9" ht="14.05" customHeight="1" spans="1:17">
      <c r="A9" s="27"/>
      <c r="B9" s="570"/>
      <c r="C9" s="27"/>
      <c r="D9" s="263"/>
      <c r="E9" s="32"/>
      <c r="F9" s="31"/>
      <c r="G9" s="545"/>
      <c r="H9" s="32"/>
      <c r="I9" s="546"/>
      <c r="J9" s="418"/>
      <c r="K9" s="571"/>
      <c r="L9" s="32"/>
      <c r="M9" s="32"/>
      <c r="N9" s="32"/>
      <c r="O9" s="32"/>
      <c r="P9" s="33"/>
      <c r="Q9" s="33"/>
    </row>
    <row r="10" ht="14.05" customHeight="1" spans="1:17">
      <c r="A10" s="27"/>
      <c r="B10" s="570"/>
      <c r="C10" s="27"/>
      <c r="D10" s="263"/>
      <c r="E10" s="32"/>
      <c r="F10" s="31"/>
      <c r="G10" s="545"/>
      <c r="H10" s="32"/>
      <c r="I10" s="546"/>
      <c r="J10" s="418"/>
      <c r="K10" s="571"/>
      <c r="L10" s="32"/>
      <c r="M10" s="32"/>
      <c r="N10" s="32"/>
      <c r="O10" s="32"/>
      <c r="P10" s="33"/>
      <c r="Q10" s="33"/>
    </row>
    <row r="11" ht="14.05" customHeight="1" spans="1:17">
      <c r="A11" s="27"/>
      <c r="B11" s="570"/>
      <c r="C11" s="27"/>
      <c r="D11" s="263"/>
      <c r="E11" s="32"/>
      <c r="F11" s="31"/>
      <c r="G11" s="545"/>
      <c r="H11" s="32"/>
      <c r="I11" s="546"/>
      <c r="J11" s="418"/>
      <c r="K11" s="571"/>
      <c r="L11" s="32"/>
      <c r="M11" s="32"/>
      <c r="N11" s="32"/>
      <c r="O11" s="32"/>
      <c r="P11" s="33"/>
      <c r="Q11" s="33"/>
    </row>
    <row r="12" ht="15" customHeight="1" spans="1:17">
      <c r="A12" s="27"/>
      <c r="B12" s="62"/>
      <c r="C12" s="33"/>
      <c r="D12" s="263"/>
      <c r="E12" s="32"/>
      <c r="F12" s="31"/>
      <c r="G12" s="545"/>
      <c r="H12" s="32"/>
      <c r="I12" s="546"/>
      <c r="J12" s="263"/>
      <c r="K12" s="571"/>
      <c r="L12" s="32"/>
      <c r="M12" s="32"/>
      <c r="N12" s="32"/>
      <c r="O12" s="32"/>
      <c r="P12" s="33"/>
      <c r="Q12" s="33"/>
    </row>
    <row r="13" ht="15" customHeight="1" spans="1:17">
      <c r="A13" s="27"/>
      <c r="B13" s="63"/>
      <c r="C13" s="33"/>
      <c r="D13" s="263"/>
      <c r="E13" s="32" t="str">
        <f>IF(D13=0,"",F13/D13)</f>
        <v/>
      </c>
      <c r="F13" s="31"/>
      <c r="G13" s="545"/>
      <c r="H13" s="32" t="str">
        <f>IF(G13=0,"",I13/G13)</f>
        <v/>
      </c>
      <c r="I13" s="546"/>
      <c r="J13" s="263"/>
      <c r="K13" s="571"/>
      <c r="L13" s="32"/>
      <c r="M13" s="32"/>
      <c r="N13" s="32"/>
      <c r="O13" s="32" t="str">
        <f>IF(I13=0,"",(M13-I13)/I13*100)</f>
        <v/>
      </c>
      <c r="P13" s="33"/>
      <c r="Q13" s="33"/>
    </row>
    <row r="14" s="70" customFormat="1" ht="15" customHeight="1" spans="1:17">
      <c r="A14" s="91" t="s">
        <v>745</v>
      </c>
      <c r="B14" s="92"/>
      <c r="C14" s="171"/>
      <c r="D14" s="539"/>
      <c r="E14" s="86" t="str">
        <f>IF(D14=0,"",F14/D14)</f>
        <v/>
      </c>
      <c r="F14" s="84"/>
      <c r="G14" s="545"/>
      <c r="H14" s="86" t="str">
        <f>IF(G14=0,"",I14/G14)</f>
        <v/>
      </c>
      <c r="I14" s="546">
        <f>SUM(I8:I13)</f>
        <v>0</v>
      </c>
      <c r="J14" s="539"/>
      <c r="K14" s="316">
        <f>SUM(K8:K13)</f>
        <v>0</v>
      </c>
      <c r="L14" s="86"/>
      <c r="M14" s="86">
        <f>SUM(M8:M13)</f>
        <v>0</v>
      </c>
      <c r="N14" s="86"/>
      <c r="O14" s="86" t="str">
        <f>IF(I14=0,"",(M14-I14)/I14*100)</f>
        <v/>
      </c>
      <c r="P14" s="171"/>
      <c r="Q14" s="171"/>
    </row>
    <row r="15" s="70" customFormat="1" ht="15" customHeight="1" spans="1:17">
      <c r="A15" s="91" t="s">
        <v>838</v>
      </c>
      <c r="B15" s="92"/>
      <c r="C15" s="171"/>
      <c r="D15" s="539"/>
      <c r="E15" s="546"/>
      <c r="F15" s="84"/>
      <c r="G15" s="545"/>
      <c r="H15" s="546"/>
      <c r="I15" s="546"/>
      <c r="J15" s="539"/>
      <c r="K15" s="316"/>
      <c r="L15" s="86"/>
      <c r="M15" s="86"/>
      <c r="N15" s="86">
        <f>M15-I15</f>
        <v>0</v>
      </c>
      <c r="O15" s="86" t="str">
        <f>IF(I15=0,"",(M15-I15)/I15*100)</f>
        <v/>
      </c>
      <c r="P15" s="171"/>
      <c r="Q15" s="171"/>
    </row>
    <row r="16" ht="15" customHeight="1" spans="1:17">
      <c r="A16" s="35" t="s">
        <v>745</v>
      </c>
      <c r="B16" s="36"/>
      <c r="C16" s="33"/>
      <c r="D16" s="263"/>
      <c r="E16" s="32"/>
      <c r="F16" s="31">
        <f>SUM(F8:F15)</f>
        <v>0</v>
      </c>
      <c r="G16" s="147"/>
      <c r="H16" s="32"/>
      <c r="I16" s="32">
        <f>I14-I15</f>
        <v>0</v>
      </c>
      <c r="J16" s="263"/>
      <c r="K16" s="571">
        <f>K14-K15</f>
        <v>0</v>
      </c>
      <c r="L16" s="32"/>
      <c r="M16" s="32">
        <f>M14-M15</f>
        <v>0</v>
      </c>
      <c r="N16" s="32"/>
      <c r="O16" s="32" t="str">
        <f>IF(I16=0,"",(M16-I16)/I16*100)</f>
        <v/>
      </c>
      <c r="P16" s="33"/>
      <c r="Q16" s="33"/>
    </row>
    <row r="17" s="38" customFormat="1" customHeight="1" spans="1:13">
      <c r="A17" s="37" t="str">
        <f>封面!D17&amp;封面!E17</f>
        <v>被评估单位（或产权持有单位）填表人：</v>
      </c>
      <c r="G17" s="566"/>
      <c r="H17" s="22"/>
      <c r="I17" s="22"/>
      <c r="J17" s="22"/>
      <c r="K17" s="22"/>
      <c r="L17" s="69" t="str">
        <f>评估人员!C3&amp;"："&amp;评估人员!D10</f>
        <v>评估人员：</v>
      </c>
      <c r="M17" s="69" t="s">
        <v>835</v>
      </c>
    </row>
    <row r="18" s="38" customFormat="1" customHeight="1" spans="1:9">
      <c r="A18" s="37" t="str">
        <f>封面!D19&amp;封面!E19&amp;封面!F19&amp;封面!G19&amp;封面!H19&amp;封面!I19&amp;封面!J19</f>
        <v>填表日期：2020年5月20日</v>
      </c>
      <c r="G18" s="566"/>
      <c r="H18" s="566"/>
      <c r="I18" s="566"/>
    </row>
    <row r="19" hidden="1" customHeight="1" spans="1:9">
      <c r="A19" s="41"/>
      <c r="B19" s="23" t="s">
        <v>763</v>
      </c>
      <c r="C19" s="13" t="s">
        <v>839</v>
      </c>
      <c r="G19" s="553"/>
      <c r="I19" s="553"/>
    </row>
    <row r="20" hidden="1" customHeight="1" spans="1:9">
      <c r="A20" s="41"/>
      <c r="C20" s="13" t="s">
        <v>840</v>
      </c>
      <c r="G20" s="553"/>
      <c r="I20" s="553"/>
    </row>
  </sheetData>
  <mergeCells count="16">
    <mergeCell ref="A2:P2"/>
    <mergeCell ref="A3:P3"/>
    <mergeCell ref="D6:F6"/>
    <mergeCell ref="G6:I6"/>
    <mergeCell ref="K6:M6"/>
    <mergeCell ref="A14:B14"/>
    <mergeCell ref="A15:B15"/>
    <mergeCell ref="A16:B16"/>
    <mergeCell ref="A6:A7"/>
    <mergeCell ref="B6:B7"/>
    <mergeCell ref="C6:C7"/>
    <mergeCell ref="J6:J7"/>
    <mergeCell ref="N6:N7"/>
    <mergeCell ref="O6:O7"/>
    <mergeCell ref="P6:P7"/>
    <mergeCell ref="Q6:Q7"/>
  </mergeCells>
  <hyperlinks>
    <hyperlink ref="A1" location="索引目录!E20" display="返回索引页"/>
    <hyperlink ref="B1" location="'3-9存货汇总'!B8" display="返回"/>
  </hyperlinks>
  <printOptions horizontalCentered="1" verticalCentered="1"/>
  <pageMargins left="0.389583333333333" right="0.389583333333333" top="0.590277777777778" bottom="0.389583333333333" header="0.389583333333333" footer="0.389583333333333"/>
  <pageSetup paperSize="9" scale="90" fitToHeight="0" orientation="landscape"/>
  <headerFooter alignWithMargins="0">
    <oddHeader>&amp;R&amp;"宋体,常规"&amp;10
&amp;"仿宋_GB2312,常规"共&amp;N页第&amp;P页</oddHeader>
  </headerFooter>
  <legacyDrawing r:id="rId2"/>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0"/>
  <sheetViews>
    <sheetView workbookViewId="0">
      <pane xSplit="1" ySplit="7" topLeftCell="B8" activePane="bottomRight" state="frozen"/>
      <selection/>
      <selection pane="topRight"/>
      <selection pane="bottomLeft"/>
      <selection pane="bottomRight" activeCell="K10" sqref="K10"/>
    </sheetView>
  </sheetViews>
  <sheetFormatPr defaultColWidth="8.64166666666667" defaultRowHeight="15.75" customHeight="1"/>
  <cols>
    <col min="1" max="1" width="5.70833333333333" style="13" customWidth="1"/>
    <col min="2" max="2" width="15.5666666666667" style="13" customWidth="1"/>
    <col min="3" max="3" width="16" style="13" customWidth="1"/>
    <col min="4" max="4" width="5.06666666666667" style="13" customWidth="1"/>
    <col min="5" max="5" width="9" style="13" hidden="1" customWidth="1" outlineLevel="1"/>
    <col min="6" max="6" width="9" style="124" hidden="1" customWidth="1" outlineLevel="1"/>
    <col min="7" max="7" width="12.7083333333333" style="124" hidden="1" customWidth="1" outlineLevel="1"/>
    <col min="8" max="8" width="10.2083333333333" style="124" customWidth="1" collapsed="1"/>
    <col min="9" max="9" width="6.85833333333333" style="124" customWidth="1"/>
    <col min="10" max="10" width="13.0666666666667" style="124"/>
    <col min="11" max="11" width="7.20833333333333" style="13" customWidth="1"/>
    <col min="12" max="12" width="8.5" style="124" customWidth="1"/>
    <col min="13" max="14" width="12.2083333333333" style="124" customWidth="1"/>
    <col min="15" max="15" width="7.56666666666667" style="124" customWidth="1"/>
    <col min="16" max="16" width="12" style="13" customWidth="1"/>
    <col min="17" max="32" width="9" style="13"/>
    <col min="33" max="16384" width="8.64166666666667" style="13"/>
  </cols>
  <sheetData>
    <row r="1" ht="15.4" spans="1:16">
      <c r="A1" s="14" t="s">
        <v>19</v>
      </c>
      <c r="B1" s="537" t="s">
        <v>572</v>
      </c>
      <c r="C1" s="41"/>
      <c r="D1" s="41"/>
      <c r="E1" s="41"/>
      <c r="F1" s="41"/>
      <c r="G1" s="41"/>
      <c r="H1" s="41"/>
      <c r="I1" s="41"/>
      <c r="J1" s="41"/>
      <c r="K1" s="41"/>
      <c r="L1" s="41"/>
      <c r="M1" s="41"/>
      <c r="N1" s="41"/>
      <c r="O1" s="41"/>
      <c r="P1" s="41"/>
    </row>
    <row r="2" s="568" customFormat="1" ht="30" customHeight="1" spans="1:16">
      <c r="A2" s="17" t="s">
        <v>841</v>
      </c>
      <c r="B2" s="42"/>
      <c r="C2" s="42"/>
      <c r="D2" s="42"/>
      <c r="E2" s="42"/>
      <c r="F2" s="42"/>
      <c r="G2" s="42"/>
      <c r="H2" s="42"/>
      <c r="I2" s="42"/>
      <c r="J2" s="42"/>
      <c r="K2" s="42"/>
      <c r="L2" s="42"/>
      <c r="M2" s="42"/>
      <c r="N2" s="42"/>
      <c r="O2" s="42"/>
      <c r="P2" s="42"/>
    </row>
    <row r="3" ht="15" customHeight="1" spans="1:16">
      <c r="A3" s="18" t="str">
        <f>'1-汇总表'!A3:G3</f>
        <v>评估基准日：2020年7月30日</v>
      </c>
      <c r="B3" s="18"/>
      <c r="C3" s="18"/>
      <c r="D3" s="18"/>
      <c r="E3" s="18"/>
      <c r="F3" s="18"/>
      <c r="G3" s="18"/>
      <c r="H3" s="18"/>
      <c r="I3" s="18"/>
      <c r="J3" s="19"/>
      <c r="K3" s="19"/>
      <c r="L3" s="19"/>
      <c r="M3" s="19"/>
      <c r="N3" s="19"/>
      <c r="O3" s="19"/>
      <c r="P3" s="19"/>
    </row>
    <row r="4" ht="15" customHeight="1" spans="1:16">
      <c r="A4" s="20"/>
      <c r="B4" s="20"/>
      <c r="C4" s="20"/>
      <c r="D4" s="20"/>
      <c r="E4" s="20"/>
      <c r="F4" s="20"/>
      <c r="G4" s="20"/>
      <c r="H4" s="20"/>
      <c r="I4" s="20"/>
      <c r="J4" s="56"/>
      <c r="K4" s="56"/>
      <c r="L4" s="56"/>
      <c r="M4" s="56"/>
      <c r="N4" s="56"/>
      <c r="O4" s="19"/>
      <c r="P4" s="21" t="s">
        <v>842</v>
      </c>
    </row>
    <row r="5" ht="15" customHeight="1" spans="1:16">
      <c r="A5" s="22" t="str">
        <f>'1-汇总表'!A5</f>
        <v>被评估单位（或产权持有单位）：贡山县隆鑫矿业有限公司</v>
      </c>
      <c r="O5" s="140"/>
      <c r="P5" s="23" t="s">
        <v>22</v>
      </c>
    </row>
    <row r="6" s="41" customFormat="1" ht="15" customHeight="1" spans="1:16">
      <c r="A6" s="24" t="s">
        <v>379</v>
      </c>
      <c r="B6" s="24" t="s">
        <v>821</v>
      </c>
      <c r="C6" s="24" t="s">
        <v>843</v>
      </c>
      <c r="D6" s="250" t="s">
        <v>822</v>
      </c>
      <c r="E6" s="24" t="s">
        <v>541</v>
      </c>
      <c r="F6" s="49"/>
      <c r="G6" s="50"/>
      <c r="H6" s="51" t="s">
        <v>542</v>
      </c>
      <c r="I6" s="57"/>
      <c r="J6" s="58"/>
      <c r="K6" s="24" t="s">
        <v>823</v>
      </c>
      <c r="L6" s="361" t="s">
        <v>543</v>
      </c>
      <c r="M6" s="300"/>
      <c r="N6" s="339" t="s">
        <v>544</v>
      </c>
      <c r="O6" s="361" t="s">
        <v>576</v>
      </c>
      <c r="P6" s="24" t="s">
        <v>467</v>
      </c>
    </row>
    <row r="7" s="41" customFormat="1" ht="15" customHeight="1" spans="1:16">
      <c r="A7" s="49"/>
      <c r="B7" s="49"/>
      <c r="C7" s="49"/>
      <c r="D7" s="252"/>
      <c r="E7" s="24" t="s">
        <v>824</v>
      </c>
      <c r="F7" s="361" t="s">
        <v>825</v>
      </c>
      <c r="G7" s="542" t="s">
        <v>57</v>
      </c>
      <c r="H7" s="52" t="s">
        <v>824</v>
      </c>
      <c r="I7" s="24" t="s">
        <v>825</v>
      </c>
      <c r="J7" s="24" t="s">
        <v>57</v>
      </c>
      <c r="K7" s="49"/>
      <c r="L7" s="361" t="s">
        <v>825</v>
      </c>
      <c r="M7" s="361" t="s">
        <v>57</v>
      </c>
      <c r="N7" s="548"/>
      <c r="O7" s="300"/>
      <c r="P7" s="49"/>
    </row>
    <row r="8" ht="15" customHeight="1" spans="1:16">
      <c r="A8" s="151"/>
      <c r="B8" s="475"/>
      <c r="C8" s="27"/>
      <c r="D8" s="543"/>
      <c r="E8" s="263"/>
      <c r="F8" s="32" t="str">
        <f>IF(E8=0,"",G8/E8)</f>
        <v/>
      </c>
      <c r="G8" s="31"/>
      <c r="H8" s="544"/>
      <c r="I8" s="32" t="str">
        <f>IF(H8=0,"",J8/H8)</f>
        <v/>
      </c>
      <c r="J8" s="549"/>
      <c r="K8" s="263"/>
      <c r="L8" s="32"/>
      <c r="M8" s="32"/>
      <c r="N8" s="32"/>
      <c r="O8" s="32" t="str">
        <f t="shared" ref="O8:O28" si="0">IF(J8=0,"",(M8-J8)*J8*100)</f>
        <v/>
      </c>
      <c r="P8" s="33"/>
    </row>
    <row r="9" ht="15" customHeight="1" spans="1:16">
      <c r="A9" s="27"/>
      <c r="B9" s="62"/>
      <c r="C9" s="27"/>
      <c r="D9" s="33"/>
      <c r="E9" s="263"/>
      <c r="F9" s="32" t="str">
        <f t="shared" ref="F9:F26" si="1">IF(E9=0,"",G9/E9)</f>
        <v/>
      </c>
      <c r="G9" s="31"/>
      <c r="H9" s="545"/>
      <c r="I9" s="32" t="str">
        <f t="shared" ref="I9:I26" si="2">IF(H9=0,"",J9/H9)</f>
        <v/>
      </c>
      <c r="J9" s="546"/>
      <c r="K9" s="263"/>
      <c r="L9" s="32"/>
      <c r="M9" s="32"/>
      <c r="N9" s="32"/>
      <c r="O9" s="32" t="str">
        <f t="shared" si="0"/>
        <v/>
      </c>
      <c r="P9" s="33"/>
    </row>
    <row r="10" ht="15" customHeight="1" spans="1:16">
      <c r="A10" s="27"/>
      <c r="B10" s="63"/>
      <c r="C10" s="27"/>
      <c r="D10" s="33"/>
      <c r="E10" s="263"/>
      <c r="F10" s="32" t="str">
        <f t="shared" si="1"/>
        <v/>
      </c>
      <c r="G10" s="31"/>
      <c r="H10" s="545"/>
      <c r="I10" s="32" t="str">
        <f t="shared" si="2"/>
        <v/>
      </c>
      <c r="J10" s="546"/>
      <c r="K10" s="263"/>
      <c r="L10" s="32"/>
      <c r="M10" s="32"/>
      <c r="N10" s="32"/>
      <c r="O10" s="32" t="str">
        <f t="shared" si="0"/>
        <v/>
      </c>
      <c r="P10" s="33"/>
    </row>
    <row r="11" ht="15" customHeight="1" spans="1:16">
      <c r="A11" s="27"/>
      <c r="B11" s="63"/>
      <c r="C11" s="27"/>
      <c r="D11" s="33"/>
      <c r="E11" s="263"/>
      <c r="F11" s="32" t="str">
        <f t="shared" si="1"/>
        <v/>
      </c>
      <c r="G11" s="31"/>
      <c r="H11" s="545"/>
      <c r="I11" s="32" t="str">
        <f t="shared" si="2"/>
        <v/>
      </c>
      <c r="J11" s="546"/>
      <c r="K11" s="263"/>
      <c r="L11" s="32"/>
      <c r="M11" s="32"/>
      <c r="N11" s="32"/>
      <c r="O11" s="32" t="str">
        <f t="shared" si="0"/>
        <v/>
      </c>
      <c r="P11" s="33"/>
    </row>
    <row r="12" ht="15" customHeight="1" spans="1:16">
      <c r="A12" s="27"/>
      <c r="B12" s="63"/>
      <c r="C12" s="27"/>
      <c r="D12" s="33"/>
      <c r="E12" s="263"/>
      <c r="F12" s="32" t="str">
        <f t="shared" si="1"/>
        <v/>
      </c>
      <c r="G12" s="31"/>
      <c r="H12" s="545"/>
      <c r="I12" s="32" t="str">
        <f t="shared" si="2"/>
        <v/>
      </c>
      <c r="J12" s="546"/>
      <c r="K12" s="263"/>
      <c r="L12" s="32"/>
      <c r="M12" s="32"/>
      <c r="N12" s="32"/>
      <c r="O12" s="32" t="str">
        <f t="shared" si="0"/>
        <v/>
      </c>
      <c r="P12" s="33"/>
    </row>
    <row r="13" ht="15" customHeight="1" spans="1:16">
      <c r="A13" s="27"/>
      <c r="B13" s="63"/>
      <c r="C13" s="27"/>
      <c r="D13" s="33"/>
      <c r="E13" s="263"/>
      <c r="F13" s="32" t="str">
        <f t="shared" si="1"/>
        <v/>
      </c>
      <c r="G13" s="31"/>
      <c r="H13" s="545"/>
      <c r="I13" s="32" t="str">
        <f t="shared" si="2"/>
        <v/>
      </c>
      <c r="J13" s="546"/>
      <c r="K13" s="263"/>
      <c r="L13" s="32"/>
      <c r="M13" s="32"/>
      <c r="N13" s="32"/>
      <c r="O13" s="32" t="str">
        <f t="shared" si="0"/>
        <v/>
      </c>
      <c r="P13" s="33"/>
    </row>
    <row r="14" ht="15" customHeight="1" spans="1:16">
      <c r="A14" s="27"/>
      <c r="B14" s="63"/>
      <c r="C14" s="27"/>
      <c r="D14" s="33"/>
      <c r="E14" s="263"/>
      <c r="F14" s="32" t="str">
        <f t="shared" si="1"/>
        <v/>
      </c>
      <c r="G14" s="31"/>
      <c r="H14" s="545"/>
      <c r="I14" s="32" t="str">
        <f t="shared" si="2"/>
        <v/>
      </c>
      <c r="J14" s="546"/>
      <c r="K14" s="263"/>
      <c r="L14" s="32"/>
      <c r="M14" s="32"/>
      <c r="N14" s="32"/>
      <c r="O14" s="32" t="str">
        <f t="shared" si="0"/>
        <v/>
      </c>
      <c r="P14" s="33"/>
    </row>
    <row r="15" ht="15" customHeight="1" spans="1:16">
      <c r="A15" s="27"/>
      <c r="B15" s="62"/>
      <c r="C15" s="27"/>
      <c r="D15" s="33"/>
      <c r="E15" s="263"/>
      <c r="F15" s="32" t="str">
        <f t="shared" si="1"/>
        <v/>
      </c>
      <c r="G15" s="31"/>
      <c r="H15" s="545"/>
      <c r="I15" s="32" t="str">
        <f t="shared" si="2"/>
        <v/>
      </c>
      <c r="J15" s="546"/>
      <c r="K15" s="263"/>
      <c r="L15" s="32"/>
      <c r="M15" s="32"/>
      <c r="N15" s="32"/>
      <c r="O15" s="32" t="str">
        <f t="shared" si="0"/>
        <v/>
      </c>
      <c r="P15" s="33"/>
    </row>
    <row r="16" ht="15" customHeight="1" spans="1:16">
      <c r="A16" s="27"/>
      <c r="B16" s="62"/>
      <c r="C16" s="27"/>
      <c r="D16" s="33"/>
      <c r="E16" s="263"/>
      <c r="F16" s="32" t="str">
        <f t="shared" si="1"/>
        <v/>
      </c>
      <c r="G16" s="31"/>
      <c r="H16" s="545"/>
      <c r="I16" s="32" t="str">
        <f t="shared" si="2"/>
        <v/>
      </c>
      <c r="J16" s="546"/>
      <c r="K16" s="263"/>
      <c r="L16" s="32"/>
      <c r="M16" s="32"/>
      <c r="N16" s="32"/>
      <c r="O16" s="32" t="str">
        <f t="shared" si="0"/>
        <v/>
      </c>
      <c r="P16" s="33"/>
    </row>
    <row r="17" ht="15" customHeight="1" spans="1:16">
      <c r="A17" s="27"/>
      <c r="B17" s="63"/>
      <c r="C17" s="27"/>
      <c r="D17" s="33"/>
      <c r="E17" s="263"/>
      <c r="F17" s="32" t="str">
        <f t="shared" si="1"/>
        <v/>
      </c>
      <c r="G17" s="31"/>
      <c r="H17" s="545"/>
      <c r="I17" s="32" t="str">
        <f t="shared" si="2"/>
        <v/>
      </c>
      <c r="J17" s="546"/>
      <c r="K17" s="263"/>
      <c r="L17" s="32"/>
      <c r="M17" s="32"/>
      <c r="N17" s="32"/>
      <c r="O17" s="32" t="str">
        <f t="shared" si="0"/>
        <v/>
      </c>
      <c r="P17" s="33"/>
    </row>
    <row r="18" ht="15" customHeight="1" spans="1:16">
      <c r="A18" s="27"/>
      <c r="B18" s="63"/>
      <c r="C18" s="27"/>
      <c r="D18" s="33"/>
      <c r="E18" s="263"/>
      <c r="F18" s="32" t="str">
        <f t="shared" si="1"/>
        <v/>
      </c>
      <c r="G18" s="31"/>
      <c r="H18" s="545"/>
      <c r="I18" s="32" t="str">
        <f t="shared" si="2"/>
        <v/>
      </c>
      <c r="J18" s="546"/>
      <c r="K18" s="263"/>
      <c r="L18" s="32"/>
      <c r="M18" s="32"/>
      <c r="N18" s="32"/>
      <c r="O18" s="32" t="str">
        <f t="shared" si="0"/>
        <v/>
      </c>
      <c r="P18" s="33"/>
    </row>
    <row r="19" ht="15" customHeight="1" spans="1:16">
      <c r="A19" s="27"/>
      <c r="B19" s="63"/>
      <c r="C19" s="27"/>
      <c r="D19" s="33"/>
      <c r="E19" s="263"/>
      <c r="F19" s="32" t="str">
        <f t="shared" si="1"/>
        <v/>
      </c>
      <c r="G19" s="31"/>
      <c r="H19" s="545"/>
      <c r="I19" s="32" t="str">
        <f t="shared" si="2"/>
        <v/>
      </c>
      <c r="J19" s="546"/>
      <c r="K19" s="263"/>
      <c r="L19" s="32"/>
      <c r="M19" s="32"/>
      <c r="N19" s="32"/>
      <c r="O19" s="32" t="str">
        <f t="shared" si="0"/>
        <v/>
      </c>
      <c r="P19" s="33"/>
    </row>
    <row r="20" ht="15" customHeight="1" spans="1:16">
      <c r="A20" s="27"/>
      <c r="B20" s="63"/>
      <c r="C20" s="27"/>
      <c r="D20" s="33"/>
      <c r="E20" s="263"/>
      <c r="F20" s="32" t="str">
        <f t="shared" si="1"/>
        <v/>
      </c>
      <c r="G20" s="31"/>
      <c r="H20" s="545"/>
      <c r="I20" s="32" t="str">
        <f t="shared" si="2"/>
        <v/>
      </c>
      <c r="J20" s="546"/>
      <c r="K20" s="263"/>
      <c r="L20" s="32"/>
      <c r="M20" s="32"/>
      <c r="N20" s="32"/>
      <c r="O20" s="32" t="str">
        <f t="shared" si="0"/>
        <v/>
      </c>
      <c r="P20" s="33"/>
    </row>
    <row r="21" ht="15" customHeight="1" spans="1:16">
      <c r="A21" s="27"/>
      <c r="B21" s="63"/>
      <c r="C21" s="27"/>
      <c r="D21" s="33"/>
      <c r="E21" s="263"/>
      <c r="F21" s="32" t="str">
        <f t="shared" si="1"/>
        <v/>
      </c>
      <c r="G21" s="31"/>
      <c r="H21" s="545"/>
      <c r="I21" s="32" t="str">
        <f t="shared" si="2"/>
        <v/>
      </c>
      <c r="J21" s="546"/>
      <c r="K21" s="263"/>
      <c r="L21" s="32"/>
      <c r="M21" s="32"/>
      <c r="N21" s="32"/>
      <c r="O21" s="32" t="str">
        <f t="shared" si="0"/>
        <v/>
      </c>
      <c r="P21" s="33"/>
    </row>
    <row r="22" ht="15" customHeight="1" spans="1:16">
      <c r="A22" s="27"/>
      <c r="B22" s="63"/>
      <c r="C22" s="27"/>
      <c r="D22" s="33"/>
      <c r="E22" s="263"/>
      <c r="F22" s="32" t="str">
        <f t="shared" si="1"/>
        <v/>
      </c>
      <c r="G22" s="31"/>
      <c r="H22" s="545"/>
      <c r="I22" s="32" t="str">
        <f t="shared" si="2"/>
        <v/>
      </c>
      <c r="J22" s="546"/>
      <c r="K22" s="263"/>
      <c r="L22" s="32"/>
      <c r="M22" s="32"/>
      <c r="N22" s="32"/>
      <c r="O22" s="32" t="str">
        <f t="shared" si="0"/>
        <v/>
      </c>
      <c r="P22" s="33"/>
    </row>
    <row r="23" ht="15" customHeight="1" spans="1:16">
      <c r="A23" s="27"/>
      <c r="B23" s="62"/>
      <c r="C23" s="27"/>
      <c r="D23" s="33"/>
      <c r="E23" s="263"/>
      <c r="F23" s="32" t="str">
        <f t="shared" si="1"/>
        <v/>
      </c>
      <c r="G23" s="31"/>
      <c r="H23" s="545"/>
      <c r="I23" s="32" t="str">
        <f t="shared" si="2"/>
        <v/>
      </c>
      <c r="J23" s="546"/>
      <c r="K23" s="263"/>
      <c r="L23" s="32"/>
      <c r="M23" s="32"/>
      <c r="N23" s="32"/>
      <c r="O23" s="32" t="str">
        <f t="shared" si="0"/>
        <v/>
      </c>
      <c r="P23" s="33"/>
    </row>
    <row r="24" ht="15" customHeight="1" spans="1:16">
      <c r="A24" s="27"/>
      <c r="B24" s="62"/>
      <c r="C24" s="27"/>
      <c r="D24" s="33"/>
      <c r="E24" s="263"/>
      <c r="F24" s="32" t="str">
        <f t="shared" si="1"/>
        <v/>
      </c>
      <c r="G24" s="31"/>
      <c r="H24" s="545"/>
      <c r="I24" s="32" t="str">
        <f t="shared" si="2"/>
        <v/>
      </c>
      <c r="J24" s="546"/>
      <c r="K24" s="263"/>
      <c r="L24" s="32"/>
      <c r="M24" s="32"/>
      <c r="N24" s="32"/>
      <c r="O24" s="32" t="str">
        <f t="shared" si="0"/>
        <v/>
      </c>
      <c r="P24" s="33"/>
    </row>
    <row r="25" ht="15" customHeight="1" spans="1:16">
      <c r="A25" s="27"/>
      <c r="B25" s="63"/>
      <c r="C25" s="27"/>
      <c r="D25" s="33"/>
      <c r="E25" s="263"/>
      <c r="F25" s="32" t="str">
        <f t="shared" si="1"/>
        <v/>
      </c>
      <c r="G25" s="31"/>
      <c r="H25" s="545"/>
      <c r="I25" s="32" t="str">
        <f t="shared" si="2"/>
        <v/>
      </c>
      <c r="J25" s="546"/>
      <c r="K25" s="263"/>
      <c r="L25" s="32"/>
      <c r="M25" s="32"/>
      <c r="N25" s="32"/>
      <c r="O25" s="32" t="str">
        <f t="shared" si="0"/>
        <v/>
      </c>
      <c r="P25" s="33"/>
    </row>
    <row r="26" s="70" customFormat="1" ht="15" customHeight="1" spans="1:16">
      <c r="A26" s="91" t="s">
        <v>745</v>
      </c>
      <c r="B26" s="92"/>
      <c r="C26" s="88"/>
      <c r="D26" s="171"/>
      <c r="E26" s="539"/>
      <c r="F26" s="86" t="str">
        <f t="shared" si="1"/>
        <v/>
      </c>
      <c r="G26" s="84"/>
      <c r="H26" s="545"/>
      <c r="I26" s="86" t="str">
        <f t="shared" si="2"/>
        <v/>
      </c>
      <c r="J26" s="546">
        <f>SUM(J8:J25)</f>
        <v>0</v>
      </c>
      <c r="K26" s="539"/>
      <c r="L26" s="86"/>
      <c r="M26" s="86">
        <f>SUM(M8:M25)</f>
        <v>0</v>
      </c>
      <c r="N26" s="86">
        <f>M26-J26</f>
        <v>0</v>
      </c>
      <c r="O26" s="86" t="str">
        <f t="shared" si="0"/>
        <v/>
      </c>
      <c r="P26" s="171"/>
    </row>
    <row r="27" s="70" customFormat="1" ht="15" customHeight="1" spans="1:16">
      <c r="A27" s="91" t="s">
        <v>844</v>
      </c>
      <c r="B27" s="92"/>
      <c r="C27" s="88"/>
      <c r="D27" s="171"/>
      <c r="E27" s="539"/>
      <c r="F27" s="546"/>
      <c r="G27" s="84"/>
      <c r="H27" s="545"/>
      <c r="I27" s="546"/>
      <c r="J27" s="546"/>
      <c r="K27" s="539"/>
      <c r="L27" s="86"/>
      <c r="M27" s="86"/>
      <c r="N27" s="86">
        <f>M27-J27</f>
        <v>0</v>
      </c>
      <c r="O27" s="86" t="str">
        <f t="shared" si="0"/>
        <v/>
      </c>
      <c r="P27" s="171"/>
    </row>
    <row r="28" s="70" customFormat="1" ht="15" customHeight="1" spans="1:16">
      <c r="A28" s="91" t="s">
        <v>745</v>
      </c>
      <c r="B28" s="92"/>
      <c r="C28" s="88"/>
      <c r="D28" s="171"/>
      <c r="E28" s="539"/>
      <c r="F28" s="86"/>
      <c r="G28" s="84">
        <f>SUM(G8:G27)</f>
        <v>0</v>
      </c>
      <c r="H28" s="540"/>
      <c r="I28" s="86"/>
      <c r="J28" s="86">
        <f>J26-J27</f>
        <v>0</v>
      </c>
      <c r="K28" s="539"/>
      <c r="L28" s="86"/>
      <c r="M28" s="86">
        <f>M26-M27</f>
        <v>0</v>
      </c>
      <c r="N28" s="86">
        <f>M28-J28</f>
        <v>0</v>
      </c>
      <c r="O28" s="86" t="str">
        <f t="shared" si="0"/>
        <v/>
      </c>
      <c r="P28" s="171"/>
    </row>
    <row r="29" s="38" customFormat="1" customHeight="1" spans="1:15">
      <c r="A29" s="37" t="str">
        <f>封面!D17&amp;封面!E17</f>
        <v>被评估单位（或产权持有单位）填表人：</v>
      </c>
      <c r="F29" s="140"/>
      <c r="G29" s="140"/>
      <c r="H29" s="140"/>
      <c r="I29" s="140"/>
      <c r="J29" s="140"/>
      <c r="K29" s="22"/>
      <c r="L29" s="140"/>
      <c r="M29" s="140"/>
      <c r="N29" s="140" t="str">
        <f>评估人员!C3&amp;"："&amp;评估人员!D10</f>
        <v>评估人员：</v>
      </c>
      <c r="O29" s="140"/>
    </row>
    <row r="30" s="38" customFormat="1" customHeight="1" spans="1:15">
      <c r="A30" s="37" t="str">
        <f>封面!D19&amp;封面!E19&amp;封面!F19&amp;封面!G19&amp;封面!H19&amp;封面!I19&amp;封面!J19</f>
        <v>填表日期：2020年5月20日</v>
      </c>
      <c r="F30" s="140"/>
      <c r="G30" s="140"/>
      <c r="H30" s="140"/>
      <c r="I30" s="140"/>
      <c r="J30" s="140"/>
      <c r="L30" s="140"/>
      <c r="M30" s="140"/>
      <c r="N30" s="140"/>
      <c r="O30" s="140"/>
    </row>
  </sheetData>
  <mergeCells count="16">
    <mergeCell ref="A2:P2"/>
    <mergeCell ref="A3:P3"/>
    <mergeCell ref="E6:G6"/>
    <mergeCell ref="H6:J6"/>
    <mergeCell ref="L6:M6"/>
    <mergeCell ref="A26:B26"/>
    <mergeCell ref="A27:B27"/>
    <mergeCell ref="A28:B28"/>
    <mergeCell ref="A6:A7"/>
    <mergeCell ref="B6:B7"/>
    <mergeCell ref="C6:C7"/>
    <mergeCell ref="D6:D7"/>
    <mergeCell ref="K6:K7"/>
    <mergeCell ref="N6:N7"/>
    <mergeCell ref="O6:O7"/>
    <mergeCell ref="P6:P7"/>
  </mergeCells>
  <hyperlinks>
    <hyperlink ref="A1" location="索引目录!E21" display="返回索引页"/>
    <hyperlink ref="B1" location="'3-9存货汇总'!B9"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&amp;R&amp;"仿宋_GB2312,常规"&amp;10
共&amp;N页第&amp;P页</oddHeader>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14996795556505"/>
  </sheetPr>
  <dimension ref="A1:O29"/>
  <sheetViews>
    <sheetView workbookViewId="0">
      <pane xSplit="10" ySplit="7" topLeftCell="K8" activePane="bottomRight" state="frozen"/>
      <selection/>
      <selection pane="topRight"/>
      <selection pane="bottomLeft"/>
      <selection pane="bottomRight" activeCell="I16" sqref="I16"/>
    </sheetView>
  </sheetViews>
  <sheetFormatPr defaultColWidth="8.64166666666667" defaultRowHeight="15.75" customHeight="1"/>
  <cols>
    <col min="1" max="1" width="5.85833333333333" style="13" customWidth="1"/>
    <col min="2" max="2" width="20.3583333333333" style="13" customWidth="1"/>
    <col min="3" max="3" width="6.35833333333333" style="13" customWidth="1"/>
    <col min="4" max="4" width="8.70833333333333" style="13" hidden="1" customWidth="1" outlineLevel="1"/>
    <col min="5" max="5" width="8" style="13" hidden="1" customWidth="1" outlineLevel="1"/>
    <col min="6" max="6" width="14.2083333333333" style="13" hidden="1" customWidth="1" outlineLevel="1"/>
    <col min="7" max="7" width="10.5666666666667" style="13" customWidth="1" collapsed="1"/>
    <col min="8" max="8" width="9.85833333333333" style="13" customWidth="1"/>
    <col min="9" max="9" width="15.2083333333333" style="553" customWidth="1"/>
    <col min="10" max="10" width="10.0666666666667" style="13" customWidth="1"/>
    <col min="11" max="11" width="10.2083333333333" style="13" customWidth="1"/>
    <col min="12" max="13" width="14.3583333333333" style="13" customWidth="1"/>
    <col min="14" max="14" width="9.56666666666667" style="13"/>
    <col min="15" max="15" width="10.8583333333333" style="13" customWidth="1"/>
    <col min="16" max="32" width="9" style="13"/>
    <col min="33" max="256" width="8.64166666666667" style="13"/>
  </cols>
  <sheetData>
    <row r="1" ht="15.4" spans="1:15">
      <c r="A1" s="14" t="s">
        <v>19</v>
      </c>
      <c r="B1" s="15" t="s">
        <v>572</v>
      </c>
      <c r="C1" s="16"/>
      <c r="D1" s="16"/>
      <c r="E1" s="16"/>
      <c r="F1" s="16"/>
      <c r="G1" s="16"/>
      <c r="H1" s="16"/>
      <c r="I1" s="16"/>
      <c r="J1" s="16"/>
      <c r="K1" s="16"/>
      <c r="L1" s="16"/>
      <c r="M1" s="16"/>
      <c r="N1" s="16"/>
      <c r="O1" s="16"/>
    </row>
    <row r="2" s="47" customFormat="1" ht="30" customHeight="1" spans="1:15">
      <c r="A2" s="17" t="s">
        <v>845</v>
      </c>
      <c r="B2" s="17"/>
      <c r="C2" s="17"/>
      <c r="D2" s="17"/>
      <c r="E2" s="17"/>
      <c r="F2" s="17"/>
      <c r="G2" s="17"/>
      <c r="H2" s="17"/>
      <c r="I2" s="17"/>
      <c r="J2" s="17"/>
      <c r="K2" s="17"/>
      <c r="L2" s="17"/>
      <c r="M2" s="17"/>
      <c r="N2" s="17"/>
      <c r="O2" s="17"/>
    </row>
    <row r="3" ht="15" customHeight="1" spans="1:15">
      <c r="A3" s="18" t="str">
        <f>'1-汇总表'!A3:G3</f>
        <v>评估基准日：2020年7月30日</v>
      </c>
      <c r="B3" s="18"/>
      <c r="C3" s="18"/>
      <c r="D3" s="18"/>
      <c r="E3" s="18"/>
      <c r="F3" s="18"/>
      <c r="G3" s="18"/>
      <c r="H3" s="18"/>
      <c r="I3" s="19"/>
      <c r="J3" s="19"/>
      <c r="K3" s="19"/>
      <c r="L3" s="19"/>
      <c r="M3" s="19"/>
      <c r="N3" s="19"/>
      <c r="O3" s="19"/>
    </row>
    <row r="4" ht="15" customHeight="1" spans="1:15">
      <c r="A4" s="20"/>
      <c r="B4" s="20"/>
      <c r="C4" s="20"/>
      <c r="D4" s="20"/>
      <c r="E4" s="20"/>
      <c r="F4" s="20"/>
      <c r="G4" s="20"/>
      <c r="H4" s="20"/>
      <c r="I4" s="56"/>
      <c r="J4" s="56"/>
      <c r="K4" s="56"/>
      <c r="L4" s="56"/>
      <c r="M4" s="56"/>
      <c r="N4" s="19"/>
      <c r="O4" s="21" t="s">
        <v>846</v>
      </c>
    </row>
    <row r="5" ht="15" customHeight="1" spans="1:15">
      <c r="A5" s="22" t="str">
        <f>'1-汇总表'!A5</f>
        <v>被评估单位（或产权持有单位）：贡山县隆鑫矿业有限公司</v>
      </c>
      <c r="N5" s="38"/>
      <c r="O5" s="23" t="s">
        <v>22</v>
      </c>
    </row>
    <row r="6" s="41" customFormat="1" ht="15" customHeight="1" spans="1:15">
      <c r="A6" s="24" t="s">
        <v>379</v>
      </c>
      <c r="B6" s="24" t="s">
        <v>821</v>
      </c>
      <c r="C6" s="250" t="s">
        <v>847</v>
      </c>
      <c r="D6" s="24" t="s">
        <v>541</v>
      </c>
      <c r="E6" s="49"/>
      <c r="F6" s="50"/>
      <c r="G6" s="51" t="s">
        <v>542</v>
      </c>
      <c r="H6" s="57"/>
      <c r="I6" s="58"/>
      <c r="J6" s="24" t="s">
        <v>823</v>
      </c>
      <c r="K6" s="24" t="s">
        <v>543</v>
      </c>
      <c r="L6" s="49"/>
      <c r="M6" s="339" t="s">
        <v>544</v>
      </c>
      <c r="N6" s="24" t="s">
        <v>576</v>
      </c>
      <c r="O6" s="24" t="s">
        <v>467</v>
      </c>
    </row>
    <row r="7" s="41" customFormat="1" ht="15" customHeight="1" spans="1:15">
      <c r="A7" s="49"/>
      <c r="B7" s="49"/>
      <c r="C7" s="252"/>
      <c r="D7" s="24" t="s">
        <v>824</v>
      </c>
      <c r="E7" s="24" t="s">
        <v>825</v>
      </c>
      <c r="F7" s="25" t="s">
        <v>57</v>
      </c>
      <c r="G7" s="52" t="s">
        <v>824</v>
      </c>
      <c r="H7" s="24" t="s">
        <v>825</v>
      </c>
      <c r="I7" s="24" t="s">
        <v>57</v>
      </c>
      <c r="J7" s="49"/>
      <c r="K7" s="24" t="s">
        <v>825</v>
      </c>
      <c r="L7" s="24" t="s">
        <v>57</v>
      </c>
      <c r="M7" s="548"/>
      <c r="N7" s="49"/>
      <c r="O7" s="49"/>
    </row>
    <row r="8" s="550" customFormat="1" ht="15" customHeight="1" spans="1:15">
      <c r="A8" s="151"/>
      <c r="B8" s="162"/>
      <c r="C8" s="555"/>
      <c r="D8" s="263"/>
      <c r="E8" s="32"/>
      <c r="F8" s="31"/>
      <c r="G8" s="556"/>
      <c r="H8" s="32"/>
      <c r="I8" s="164"/>
      <c r="J8" s="263"/>
      <c r="K8" s="32"/>
      <c r="L8" s="567"/>
      <c r="M8" s="32"/>
      <c r="N8" s="32"/>
      <c r="O8" s="66"/>
    </row>
    <row r="9" ht="15" customHeight="1" spans="1:15">
      <c r="A9" s="151"/>
      <c r="B9" s="162"/>
      <c r="C9" s="555"/>
      <c r="D9" s="263"/>
      <c r="E9" s="32"/>
      <c r="F9" s="31"/>
      <c r="G9" s="556"/>
      <c r="H9" s="32"/>
      <c r="I9" s="164"/>
      <c r="J9" s="263"/>
      <c r="K9" s="32"/>
      <c r="L9" s="567"/>
      <c r="M9" s="32"/>
      <c r="N9" s="32"/>
      <c r="O9" s="66"/>
    </row>
    <row r="10" ht="15" customHeight="1" spans="1:15">
      <c r="A10" s="151"/>
      <c r="B10" s="162"/>
      <c r="C10" s="555"/>
      <c r="D10" s="263"/>
      <c r="E10" s="32"/>
      <c r="F10" s="31"/>
      <c r="G10" s="556"/>
      <c r="H10" s="32"/>
      <c r="I10" s="164"/>
      <c r="J10" s="263"/>
      <c r="K10" s="32"/>
      <c r="L10" s="567"/>
      <c r="M10" s="32"/>
      <c r="N10" s="32"/>
      <c r="O10" s="66"/>
    </row>
    <row r="11" ht="15" customHeight="1" spans="1:15">
      <c r="A11" s="27"/>
      <c r="B11" s="63"/>
      <c r="C11" s="33"/>
      <c r="D11" s="263"/>
      <c r="E11" s="32"/>
      <c r="F11" s="31"/>
      <c r="G11" s="545"/>
      <c r="H11" s="32"/>
      <c r="I11" s="546"/>
      <c r="J11" s="263"/>
      <c r="K11" s="32"/>
      <c r="L11" s="32"/>
      <c r="M11" s="32"/>
      <c r="N11" s="32"/>
      <c r="O11" s="33"/>
    </row>
    <row r="12" ht="15" customHeight="1" spans="1:15">
      <c r="A12" s="27"/>
      <c r="B12" s="63"/>
      <c r="C12" s="33"/>
      <c r="D12" s="263"/>
      <c r="E12" s="32"/>
      <c r="F12" s="31"/>
      <c r="G12" s="545"/>
      <c r="H12" s="32"/>
      <c r="I12" s="546"/>
      <c r="J12" s="263"/>
      <c r="K12" s="32"/>
      <c r="L12" s="32"/>
      <c r="M12" s="32"/>
      <c r="N12" s="32"/>
      <c r="O12" s="33"/>
    </row>
    <row r="13" ht="15" customHeight="1" spans="1:15">
      <c r="A13" s="27"/>
      <c r="B13" s="63"/>
      <c r="C13" s="33"/>
      <c r="D13" s="263"/>
      <c r="E13" s="32"/>
      <c r="F13" s="31"/>
      <c r="G13" s="545"/>
      <c r="H13" s="32"/>
      <c r="I13" s="546"/>
      <c r="J13" s="263"/>
      <c r="K13" s="32"/>
      <c r="L13" s="32"/>
      <c r="M13" s="32"/>
      <c r="N13" s="32"/>
      <c r="O13" s="33"/>
    </row>
    <row r="14" ht="15" customHeight="1" spans="1:15">
      <c r="A14" s="27"/>
      <c r="B14" s="63"/>
      <c r="C14" s="33"/>
      <c r="D14" s="263"/>
      <c r="E14" s="32"/>
      <c r="F14" s="31"/>
      <c r="G14" s="545"/>
      <c r="H14" s="32"/>
      <c r="I14" s="546"/>
      <c r="J14" s="263"/>
      <c r="K14" s="32"/>
      <c r="L14" s="32"/>
      <c r="M14" s="32"/>
      <c r="N14" s="32"/>
      <c r="O14" s="33"/>
    </row>
    <row r="15" ht="15" customHeight="1" spans="1:15">
      <c r="A15" s="27"/>
      <c r="B15" s="63"/>
      <c r="C15" s="33"/>
      <c r="D15" s="263"/>
      <c r="E15" s="32"/>
      <c r="F15" s="31"/>
      <c r="G15" s="545"/>
      <c r="H15" s="32"/>
      <c r="I15" s="546"/>
      <c r="J15" s="263"/>
      <c r="K15" s="32"/>
      <c r="L15" s="32"/>
      <c r="M15" s="32"/>
      <c r="N15" s="32"/>
      <c r="O15" s="33"/>
    </row>
    <row r="16" ht="15" customHeight="1" spans="1:15">
      <c r="A16" s="27"/>
      <c r="B16" s="63"/>
      <c r="C16" s="33"/>
      <c r="D16" s="263"/>
      <c r="E16" s="32" t="str">
        <f t="shared" ref="E16:E23" si="0">IF(D16=0,"",F16/D16)</f>
        <v/>
      </c>
      <c r="F16" s="31"/>
      <c r="G16" s="545"/>
      <c r="H16" s="32" t="str">
        <f t="shared" ref="H16:H23" si="1">IF(G16=0,"",I16/G16)</f>
        <v/>
      </c>
      <c r="I16" s="546"/>
      <c r="J16" s="263"/>
      <c r="K16" s="32"/>
      <c r="L16" s="32"/>
      <c r="M16" s="32"/>
      <c r="N16" s="32" t="str">
        <f t="shared" ref="N16:N22" si="2">IF(I16=0,"",(L16-I16)/I16*100)</f>
        <v/>
      </c>
      <c r="O16" s="33"/>
    </row>
    <row r="17" ht="15" customHeight="1" spans="1:15">
      <c r="A17" s="27"/>
      <c r="B17" s="63"/>
      <c r="C17" s="33"/>
      <c r="D17" s="263"/>
      <c r="E17" s="32" t="str">
        <f t="shared" si="0"/>
        <v/>
      </c>
      <c r="F17" s="31"/>
      <c r="G17" s="545"/>
      <c r="H17" s="32" t="str">
        <f t="shared" si="1"/>
        <v/>
      </c>
      <c r="I17" s="546"/>
      <c r="J17" s="263"/>
      <c r="K17" s="32"/>
      <c r="L17" s="32"/>
      <c r="M17" s="32"/>
      <c r="N17" s="32" t="str">
        <f t="shared" si="2"/>
        <v/>
      </c>
      <c r="O17" s="33"/>
    </row>
    <row r="18" ht="15" customHeight="1" spans="1:15">
      <c r="A18" s="27"/>
      <c r="B18" s="63"/>
      <c r="C18" s="33"/>
      <c r="D18" s="263"/>
      <c r="E18" s="32" t="str">
        <f t="shared" si="0"/>
        <v/>
      </c>
      <c r="F18" s="31"/>
      <c r="G18" s="545"/>
      <c r="H18" s="32" t="str">
        <f t="shared" si="1"/>
        <v/>
      </c>
      <c r="I18" s="546"/>
      <c r="J18" s="263"/>
      <c r="K18" s="32"/>
      <c r="L18" s="32"/>
      <c r="M18" s="32"/>
      <c r="N18" s="32" t="str">
        <f t="shared" si="2"/>
        <v/>
      </c>
      <c r="O18" s="33"/>
    </row>
    <row r="19" ht="15" customHeight="1" spans="1:15">
      <c r="A19" s="27"/>
      <c r="B19" s="63"/>
      <c r="C19" s="33"/>
      <c r="D19" s="263"/>
      <c r="E19" s="32" t="str">
        <f t="shared" si="0"/>
        <v/>
      </c>
      <c r="F19" s="31"/>
      <c r="G19" s="545"/>
      <c r="H19" s="32" t="str">
        <f t="shared" si="1"/>
        <v/>
      </c>
      <c r="I19" s="546"/>
      <c r="J19" s="263"/>
      <c r="K19" s="32"/>
      <c r="L19" s="32"/>
      <c r="M19" s="32"/>
      <c r="N19" s="32" t="str">
        <f t="shared" si="2"/>
        <v/>
      </c>
      <c r="O19" s="33"/>
    </row>
    <row r="20" ht="15" customHeight="1" spans="1:15">
      <c r="A20" s="27"/>
      <c r="B20" s="62"/>
      <c r="C20" s="33"/>
      <c r="D20" s="263"/>
      <c r="E20" s="32" t="str">
        <f t="shared" si="0"/>
        <v/>
      </c>
      <c r="F20" s="31"/>
      <c r="G20" s="545"/>
      <c r="H20" s="32" t="str">
        <f t="shared" si="1"/>
        <v/>
      </c>
      <c r="I20" s="546"/>
      <c r="J20" s="263"/>
      <c r="K20" s="32"/>
      <c r="L20" s="32"/>
      <c r="M20" s="32"/>
      <c r="N20" s="32" t="str">
        <f t="shared" si="2"/>
        <v/>
      </c>
      <c r="O20" s="33"/>
    </row>
    <row r="21" ht="15" customHeight="1" spans="1:15">
      <c r="A21" s="27"/>
      <c r="B21" s="62"/>
      <c r="C21" s="33"/>
      <c r="D21" s="263"/>
      <c r="E21" s="32" t="str">
        <f t="shared" si="0"/>
        <v/>
      </c>
      <c r="F21" s="31"/>
      <c r="G21" s="545"/>
      <c r="H21" s="32" t="str">
        <f t="shared" si="1"/>
        <v/>
      </c>
      <c r="I21" s="546"/>
      <c r="J21" s="263"/>
      <c r="K21" s="32"/>
      <c r="L21" s="32"/>
      <c r="M21" s="32"/>
      <c r="N21" s="32" t="str">
        <f t="shared" si="2"/>
        <v/>
      </c>
      <c r="O21" s="33"/>
    </row>
    <row r="22" ht="15" customHeight="1" spans="1:15">
      <c r="A22" s="27"/>
      <c r="B22" s="63"/>
      <c r="C22" s="33"/>
      <c r="D22" s="263"/>
      <c r="E22" s="32" t="str">
        <f t="shared" si="0"/>
        <v/>
      </c>
      <c r="F22" s="31"/>
      <c r="G22" s="545"/>
      <c r="H22" s="32" t="str">
        <f t="shared" si="1"/>
        <v/>
      </c>
      <c r="I22" s="546"/>
      <c r="J22" s="263"/>
      <c r="K22" s="32"/>
      <c r="L22" s="32"/>
      <c r="M22" s="32"/>
      <c r="N22" s="32" t="str">
        <f t="shared" si="2"/>
        <v/>
      </c>
      <c r="O22" s="33"/>
    </row>
    <row r="23" s="69" customFormat="1" ht="15" customHeight="1" spans="1:15">
      <c r="A23" s="91" t="s">
        <v>745</v>
      </c>
      <c r="B23" s="92"/>
      <c r="C23" s="89"/>
      <c r="D23" s="557"/>
      <c r="E23" s="558" t="str">
        <f t="shared" si="0"/>
        <v/>
      </c>
      <c r="F23" s="248"/>
      <c r="G23" s="559"/>
      <c r="H23" s="558" t="str">
        <f t="shared" si="1"/>
        <v/>
      </c>
      <c r="I23" s="561">
        <f>SUM(I8:I22)</f>
        <v>0</v>
      </c>
      <c r="J23" s="557"/>
      <c r="K23" s="558"/>
      <c r="L23" s="558">
        <f>SUM(L8:L22)</f>
        <v>0</v>
      </c>
      <c r="M23" s="558">
        <f>SUM(M8:M22)</f>
        <v>0</v>
      </c>
      <c r="N23" s="558">
        <f>SUM(N8:N22)</f>
        <v>0</v>
      </c>
      <c r="O23" s="89"/>
    </row>
    <row r="24" s="69" customFormat="1" ht="15" customHeight="1" spans="1:15">
      <c r="A24" s="91" t="s">
        <v>848</v>
      </c>
      <c r="B24" s="560"/>
      <c r="C24" s="89"/>
      <c r="D24" s="557"/>
      <c r="E24" s="561"/>
      <c r="F24" s="248"/>
      <c r="G24" s="559"/>
      <c r="H24" s="561"/>
      <c r="I24" s="561"/>
      <c r="J24" s="557"/>
      <c r="K24" s="558"/>
      <c r="L24" s="558"/>
      <c r="M24" s="558">
        <f>L24-I24</f>
        <v>0</v>
      </c>
      <c r="N24" s="558" t="str">
        <f>IF(I24=0,"",(L24-I24)/I24*100)</f>
        <v/>
      </c>
      <c r="O24" s="89"/>
    </row>
    <row r="25" s="38" customFormat="1" ht="15" customHeight="1" spans="1:15">
      <c r="A25" s="35" t="s">
        <v>745</v>
      </c>
      <c r="B25" s="36"/>
      <c r="C25" s="154"/>
      <c r="D25" s="562"/>
      <c r="E25" s="563"/>
      <c r="F25" s="564">
        <f>SUM(F8:F24)</f>
        <v>0</v>
      </c>
      <c r="G25" s="565"/>
      <c r="H25" s="563"/>
      <c r="I25" s="563">
        <f>I23-I24</f>
        <v>0</v>
      </c>
      <c r="J25" s="562"/>
      <c r="K25" s="563"/>
      <c r="L25" s="563">
        <f>L23-L24</f>
        <v>0</v>
      </c>
      <c r="M25" s="563">
        <f>L25-I25</f>
        <v>0</v>
      </c>
      <c r="N25" s="563" t="str">
        <f>IF(I25=0,"",(L25-I25)/I25*100)</f>
        <v/>
      </c>
      <c r="O25" s="154"/>
    </row>
    <row r="26" s="38" customFormat="1" customHeight="1" spans="1:13">
      <c r="A26" s="37" t="str">
        <f>封面!D17&amp;封面!E17</f>
        <v>被评估单位（或产权持有单位）填表人：</v>
      </c>
      <c r="G26" s="566"/>
      <c r="H26" s="22"/>
      <c r="I26" s="22"/>
      <c r="J26" s="22"/>
      <c r="M26" s="38" t="str">
        <f>评估人员!C3&amp;"："&amp;评估人员!D10</f>
        <v>评估人员：</v>
      </c>
    </row>
    <row r="27" s="38" customFormat="1" customHeight="1" spans="1:9">
      <c r="A27" s="37" t="str">
        <f>封面!D19&amp;封面!E19&amp;封面!F19&amp;封面!G19&amp;封面!H19&amp;封面!I19&amp;封面!J19</f>
        <v>填表日期：2020年5月20日</v>
      </c>
      <c r="G27" s="566"/>
      <c r="H27" s="566"/>
      <c r="I27" s="566"/>
    </row>
    <row r="28" customHeight="1" spans="1:8">
      <c r="A28" s="41"/>
      <c r="B28" s="23" t="s">
        <v>763</v>
      </c>
      <c r="C28" s="13" t="s">
        <v>839</v>
      </c>
      <c r="G28" s="553"/>
      <c r="H28" s="553"/>
    </row>
    <row r="29" customHeight="1" spans="1:8">
      <c r="A29" s="41"/>
      <c r="C29" s="13" t="s">
        <v>840</v>
      </c>
      <c r="G29" s="553"/>
      <c r="H29" s="553"/>
    </row>
  </sheetData>
  <mergeCells count="15">
    <mergeCell ref="A2:O2"/>
    <mergeCell ref="A3:O3"/>
    <mergeCell ref="D6:F6"/>
    <mergeCell ref="G6:I6"/>
    <mergeCell ref="K6:L6"/>
    <mergeCell ref="A23:B23"/>
    <mergeCell ref="A24:B24"/>
    <mergeCell ref="A25:B25"/>
    <mergeCell ref="A6:A7"/>
    <mergeCell ref="B6:B7"/>
    <mergeCell ref="C6:C7"/>
    <mergeCell ref="J6:J7"/>
    <mergeCell ref="M6:M7"/>
    <mergeCell ref="N6:N7"/>
    <mergeCell ref="O6:O7"/>
  </mergeCells>
  <hyperlinks>
    <hyperlink ref="A1" location="索引目录!E22" display="返回索引页"/>
    <hyperlink ref="B1" location="'3-9存货汇总'!B10"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&amp;R&amp;"宋体,常规"&amp;10
&amp;"仿宋_GB2312,常规"共&amp;N页第&amp;P页</oddHeader>
  </headerFooter>
  <legacyDrawing r:id="rId2"/>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workbookViewId="0">
      <pane xSplit="10" ySplit="7" topLeftCell="K8" activePane="bottomRight" state="frozen"/>
      <selection/>
      <selection pane="topRight"/>
      <selection pane="bottomLeft"/>
      <selection pane="bottomRight" activeCell="I16" sqref="I16"/>
    </sheetView>
  </sheetViews>
  <sheetFormatPr defaultColWidth="8.64166666666667" defaultRowHeight="15.75" customHeight="1"/>
  <cols>
    <col min="1" max="1" width="5.70833333333333" style="13" customWidth="1"/>
    <col min="2" max="2" width="25.0666666666667" style="13" customWidth="1"/>
    <col min="3" max="3" width="4.35833333333333" style="13" customWidth="1"/>
    <col min="4" max="4" width="12.0666666666667" style="13" hidden="1" customWidth="1" outlineLevel="1"/>
    <col min="5" max="5" width="8.64166666666667" style="124" hidden="1" customWidth="1" outlineLevel="1"/>
    <col min="6" max="6" width="13.3583333333333" style="124" hidden="1" customWidth="1" outlineLevel="1"/>
    <col min="7" max="7" width="10.5666666666667" style="124" customWidth="1" collapsed="1"/>
    <col min="8" max="8" width="8.925" style="124" customWidth="1"/>
    <col min="9" max="9" width="15.0666666666667" style="124" customWidth="1"/>
    <col min="10" max="10" width="9.5" style="13" customWidth="1"/>
    <col min="11" max="11" width="8.56666666666667" style="124" customWidth="1"/>
    <col min="12" max="13" width="15.5666666666667" style="124" customWidth="1"/>
    <col min="14" max="14" width="8.70833333333333" style="124" customWidth="1"/>
    <col min="15" max="15" width="9.5" style="13" customWidth="1"/>
    <col min="16" max="32" width="9" style="13"/>
    <col min="33" max="16384" width="8.64166666666667" style="13"/>
  </cols>
  <sheetData>
    <row r="1" ht="15.4" spans="1:15">
      <c r="A1" s="14" t="s">
        <v>19</v>
      </c>
      <c r="B1" s="15" t="s">
        <v>572</v>
      </c>
      <c r="C1" s="16"/>
      <c r="D1" s="16"/>
      <c r="E1" s="16"/>
      <c r="F1" s="16"/>
      <c r="G1" s="16"/>
      <c r="H1" s="16"/>
      <c r="I1" s="16"/>
      <c r="J1" s="16"/>
      <c r="K1" s="16"/>
      <c r="L1" s="16"/>
      <c r="M1" s="16"/>
      <c r="N1" s="16"/>
      <c r="O1" s="16"/>
    </row>
    <row r="2" s="47" customFormat="1" ht="30" customHeight="1" spans="1:15">
      <c r="A2" s="17" t="s">
        <v>849</v>
      </c>
      <c r="B2" s="17"/>
      <c r="C2" s="17"/>
      <c r="D2" s="17"/>
      <c r="E2" s="17"/>
      <c r="F2" s="17"/>
      <c r="G2" s="17"/>
      <c r="H2" s="17"/>
      <c r="I2" s="17"/>
      <c r="J2" s="17"/>
      <c r="K2" s="17"/>
      <c r="L2" s="17"/>
      <c r="M2" s="17"/>
      <c r="N2" s="17"/>
      <c r="O2" s="17"/>
    </row>
    <row r="3" ht="15" customHeight="1" spans="1:15">
      <c r="A3" s="18" t="str">
        <f>'1-汇总表'!A3:G3</f>
        <v>评估基准日：2020年7月30日</v>
      </c>
      <c r="B3" s="18"/>
      <c r="C3" s="18"/>
      <c r="D3" s="18"/>
      <c r="E3" s="18"/>
      <c r="F3" s="18"/>
      <c r="G3" s="18"/>
      <c r="H3" s="18"/>
      <c r="I3" s="18"/>
      <c r="J3" s="19"/>
      <c r="K3" s="19"/>
      <c r="L3" s="19"/>
      <c r="M3" s="19"/>
      <c r="N3" s="19"/>
      <c r="O3" s="19"/>
    </row>
    <row r="4" ht="15" customHeight="1" spans="1:15">
      <c r="A4" s="20"/>
      <c r="B4" s="20"/>
      <c r="C4" s="20"/>
      <c r="D4" s="20"/>
      <c r="E4" s="20"/>
      <c r="F4" s="20"/>
      <c r="G4" s="20"/>
      <c r="H4" s="20"/>
      <c r="I4" s="20"/>
      <c r="J4" s="56"/>
      <c r="K4" s="56"/>
      <c r="L4" s="56"/>
      <c r="M4" s="56"/>
      <c r="N4" s="56"/>
      <c r="O4" s="21" t="s">
        <v>850</v>
      </c>
    </row>
    <row r="5" ht="15" customHeight="1" spans="1:15">
      <c r="A5" s="22" t="str">
        <f>'1-汇总表'!A5</f>
        <v>被评估单位（或产权持有单位）：贡山县隆鑫矿业有限公司</v>
      </c>
      <c r="O5" s="23" t="s">
        <v>22</v>
      </c>
    </row>
    <row r="6" s="41" customFormat="1" ht="15" customHeight="1" spans="1:15">
      <c r="A6" s="24" t="s">
        <v>379</v>
      </c>
      <c r="B6" s="24" t="s">
        <v>821</v>
      </c>
      <c r="C6" s="250" t="s">
        <v>822</v>
      </c>
      <c r="D6" s="24" t="s">
        <v>541</v>
      </c>
      <c r="E6" s="49"/>
      <c r="F6" s="50"/>
      <c r="G6" s="51" t="s">
        <v>542</v>
      </c>
      <c r="H6" s="57"/>
      <c r="I6" s="58"/>
      <c r="J6" s="24" t="s">
        <v>823</v>
      </c>
      <c r="K6" s="24" t="s">
        <v>543</v>
      </c>
      <c r="L6" s="49"/>
      <c r="M6" s="339" t="s">
        <v>544</v>
      </c>
      <c r="N6" s="24" t="s">
        <v>576</v>
      </c>
      <c r="O6" s="24" t="s">
        <v>467</v>
      </c>
    </row>
    <row r="7" s="41" customFormat="1" ht="15" customHeight="1" spans="1:15">
      <c r="A7" s="49"/>
      <c r="B7" s="49"/>
      <c r="C7" s="252"/>
      <c r="D7" s="24" t="s">
        <v>824</v>
      </c>
      <c r="E7" s="24" t="s">
        <v>825</v>
      </c>
      <c r="F7" s="25" t="s">
        <v>57</v>
      </c>
      <c r="G7" s="52" t="s">
        <v>824</v>
      </c>
      <c r="H7" s="24" t="s">
        <v>825</v>
      </c>
      <c r="I7" s="24" t="s">
        <v>57</v>
      </c>
      <c r="J7" s="49"/>
      <c r="K7" s="24" t="s">
        <v>825</v>
      </c>
      <c r="L7" s="24" t="s">
        <v>57</v>
      </c>
      <c r="M7" s="548"/>
      <c r="N7" s="49"/>
      <c r="O7" s="49"/>
    </row>
    <row r="8" s="550" customFormat="1" ht="15" customHeight="1" spans="1:15">
      <c r="A8" s="151"/>
      <c r="B8" s="551"/>
      <c r="C8" s="543"/>
      <c r="D8" s="263"/>
      <c r="E8" s="32" t="str">
        <f>IF(D8=0,"",F8/D8)</f>
        <v/>
      </c>
      <c r="F8" s="31"/>
      <c r="G8" s="552"/>
      <c r="H8" s="32" t="str">
        <f>IF(G8=0,"",I8/G8)</f>
        <v/>
      </c>
      <c r="I8" s="554"/>
      <c r="J8" s="263"/>
      <c r="K8" s="32"/>
      <c r="L8" s="32"/>
      <c r="M8" s="32"/>
      <c r="N8" s="32" t="str">
        <f t="shared" ref="N8:N28" si="0">IF(I8=0,"",(L8-I8)/I8*100)</f>
        <v/>
      </c>
      <c r="O8" s="33"/>
    </row>
    <row r="9" ht="15" customHeight="1" spans="1:15">
      <c r="A9" s="27"/>
      <c r="B9" s="551"/>
      <c r="C9" s="33"/>
      <c r="D9" s="263"/>
      <c r="E9" s="32" t="str">
        <f t="shared" ref="E9:E26" si="1">IF(D9=0,"",F9/D9)</f>
        <v/>
      </c>
      <c r="F9" s="31"/>
      <c r="G9" s="552"/>
      <c r="H9" s="32" t="str">
        <f t="shared" ref="H9:H26" si="2">IF(G9=0,"",I9/G9)</f>
        <v/>
      </c>
      <c r="I9" s="554"/>
      <c r="J9" s="263"/>
      <c r="K9" s="32"/>
      <c r="L9" s="32"/>
      <c r="M9" s="32"/>
      <c r="N9" s="32" t="str">
        <f t="shared" si="0"/>
        <v/>
      </c>
      <c r="O9" s="33"/>
    </row>
    <row r="10" ht="15" customHeight="1" spans="1:15">
      <c r="A10" s="27"/>
      <c r="B10" s="551"/>
      <c r="C10" s="33"/>
      <c r="D10" s="263"/>
      <c r="E10" s="32" t="str">
        <f t="shared" si="1"/>
        <v/>
      </c>
      <c r="F10" s="31"/>
      <c r="G10" s="552"/>
      <c r="H10" s="32" t="str">
        <f t="shared" si="2"/>
        <v/>
      </c>
      <c r="I10" s="554"/>
      <c r="J10" s="263"/>
      <c r="K10" s="32"/>
      <c r="L10" s="32"/>
      <c r="M10" s="32"/>
      <c r="N10" s="32" t="str">
        <f t="shared" si="0"/>
        <v/>
      </c>
      <c r="O10" s="33"/>
    </row>
    <row r="11" ht="15" customHeight="1" spans="1:15">
      <c r="A11" s="27"/>
      <c r="B11" s="551"/>
      <c r="C11" s="33"/>
      <c r="D11" s="263"/>
      <c r="E11" s="32" t="str">
        <f t="shared" si="1"/>
        <v/>
      </c>
      <c r="F11" s="31"/>
      <c r="G11" s="552"/>
      <c r="H11" s="32" t="str">
        <f t="shared" si="2"/>
        <v/>
      </c>
      <c r="I11" s="554"/>
      <c r="J11" s="263"/>
      <c r="K11" s="32"/>
      <c r="L11" s="32"/>
      <c r="M11" s="32"/>
      <c r="N11" s="32" t="str">
        <f t="shared" si="0"/>
        <v/>
      </c>
      <c r="O11" s="33"/>
    </row>
    <row r="12" ht="15" customHeight="1" spans="1:15">
      <c r="A12" s="27"/>
      <c r="B12" s="62"/>
      <c r="C12" s="33"/>
      <c r="D12" s="263"/>
      <c r="E12" s="32" t="str">
        <f t="shared" si="1"/>
        <v/>
      </c>
      <c r="F12" s="31"/>
      <c r="G12" s="545"/>
      <c r="H12" s="32" t="str">
        <f t="shared" si="2"/>
        <v/>
      </c>
      <c r="I12" s="546"/>
      <c r="J12" s="263"/>
      <c r="K12" s="32"/>
      <c r="L12" s="32"/>
      <c r="M12" s="32"/>
      <c r="N12" s="32" t="str">
        <f t="shared" si="0"/>
        <v/>
      </c>
      <c r="O12" s="33"/>
    </row>
    <row r="13" ht="15" customHeight="1" spans="1:15">
      <c r="A13" s="27"/>
      <c r="B13" s="63"/>
      <c r="C13" s="33"/>
      <c r="D13" s="263"/>
      <c r="E13" s="32" t="str">
        <f t="shared" si="1"/>
        <v/>
      </c>
      <c r="F13" s="31"/>
      <c r="G13" s="545"/>
      <c r="H13" s="32" t="str">
        <f t="shared" si="2"/>
        <v/>
      </c>
      <c r="I13" s="546"/>
      <c r="J13" s="263"/>
      <c r="K13" s="32"/>
      <c r="L13" s="32"/>
      <c r="M13" s="32"/>
      <c r="N13" s="32" t="str">
        <f t="shared" si="0"/>
        <v/>
      </c>
      <c r="O13" s="33"/>
    </row>
    <row r="14" ht="15" customHeight="1" spans="1:15">
      <c r="A14" s="27"/>
      <c r="B14" s="63"/>
      <c r="C14" s="33"/>
      <c r="D14" s="263"/>
      <c r="E14" s="32" t="str">
        <f t="shared" si="1"/>
        <v/>
      </c>
      <c r="F14" s="31"/>
      <c r="G14" s="545"/>
      <c r="H14" s="32" t="str">
        <f t="shared" si="2"/>
        <v/>
      </c>
      <c r="I14" s="546"/>
      <c r="J14" s="263"/>
      <c r="K14" s="32"/>
      <c r="L14" s="32"/>
      <c r="M14" s="32"/>
      <c r="N14" s="32" t="str">
        <f t="shared" si="0"/>
        <v/>
      </c>
      <c r="O14" s="33"/>
    </row>
    <row r="15" ht="15" customHeight="1" spans="1:15">
      <c r="A15" s="27"/>
      <c r="B15" s="62"/>
      <c r="C15" s="33"/>
      <c r="D15" s="263"/>
      <c r="E15" s="32" t="str">
        <f t="shared" si="1"/>
        <v/>
      </c>
      <c r="F15" s="31"/>
      <c r="G15" s="545"/>
      <c r="H15" s="32" t="str">
        <f t="shared" si="2"/>
        <v/>
      </c>
      <c r="I15" s="546"/>
      <c r="J15" s="263"/>
      <c r="K15" s="32"/>
      <c r="L15" s="32"/>
      <c r="M15" s="32"/>
      <c r="N15" s="32" t="str">
        <f t="shared" si="0"/>
        <v/>
      </c>
      <c r="O15" s="33"/>
    </row>
    <row r="16" ht="15" customHeight="1" spans="1:15">
      <c r="A16" s="27"/>
      <c r="B16" s="62"/>
      <c r="C16" s="33"/>
      <c r="D16" s="263"/>
      <c r="E16" s="32" t="str">
        <f t="shared" si="1"/>
        <v/>
      </c>
      <c r="F16" s="31"/>
      <c r="G16" s="545"/>
      <c r="H16" s="32" t="str">
        <f t="shared" si="2"/>
        <v/>
      </c>
      <c r="I16" s="546"/>
      <c r="J16" s="263"/>
      <c r="K16" s="32"/>
      <c r="L16" s="32"/>
      <c r="M16" s="32"/>
      <c r="N16" s="32" t="str">
        <f t="shared" si="0"/>
        <v/>
      </c>
      <c r="O16" s="33"/>
    </row>
    <row r="17" ht="15" customHeight="1" spans="1:15">
      <c r="A17" s="27"/>
      <c r="B17" s="63"/>
      <c r="C17" s="33"/>
      <c r="D17" s="263"/>
      <c r="E17" s="32" t="str">
        <f t="shared" si="1"/>
        <v/>
      </c>
      <c r="F17" s="31"/>
      <c r="G17" s="545"/>
      <c r="H17" s="32" t="str">
        <f t="shared" si="2"/>
        <v/>
      </c>
      <c r="I17" s="546"/>
      <c r="J17" s="263"/>
      <c r="K17" s="32"/>
      <c r="L17" s="32"/>
      <c r="M17" s="32"/>
      <c r="N17" s="32" t="str">
        <f t="shared" si="0"/>
        <v/>
      </c>
      <c r="O17" s="33"/>
    </row>
    <row r="18" ht="15" customHeight="1" spans="1:15">
      <c r="A18" s="27"/>
      <c r="B18" s="63"/>
      <c r="C18" s="33"/>
      <c r="D18" s="263"/>
      <c r="E18" s="32" t="str">
        <f t="shared" si="1"/>
        <v/>
      </c>
      <c r="F18" s="31"/>
      <c r="G18" s="545"/>
      <c r="H18" s="32" t="str">
        <f t="shared" si="2"/>
        <v/>
      </c>
      <c r="I18" s="546"/>
      <c r="J18" s="263"/>
      <c r="K18" s="32"/>
      <c r="L18" s="32"/>
      <c r="M18" s="32"/>
      <c r="N18" s="32" t="str">
        <f t="shared" si="0"/>
        <v/>
      </c>
      <c r="O18" s="33"/>
    </row>
    <row r="19" ht="15" customHeight="1" spans="1:15">
      <c r="A19" s="27"/>
      <c r="B19" s="63"/>
      <c r="C19" s="33"/>
      <c r="D19" s="263"/>
      <c r="E19" s="32" t="str">
        <f t="shared" si="1"/>
        <v/>
      </c>
      <c r="F19" s="31"/>
      <c r="G19" s="545"/>
      <c r="H19" s="32" t="str">
        <f t="shared" si="2"/>
        <v/>
      </c>
      <c r="I19" s="546"/>
      <c r="J19" s="263"/>
      <c r="K19" s="32"/>
      <c r="L19" s="32"/>
      <c r="M19" s="32"/>
      <c r="N19" s="32" t="str">
        <f t="shared" si="0"/>
        <v/>
      </c>
      <c r="O19" s="33"/>
    </row>
    <row r="20" ht="15" customHeight="1" spans="1:15">
      <c r="A20" s="27"/>
      <c r="B20" s="63"/>
      <c r="C20" s="33"/>
      <c r="D20" s="263"/>
      <c r="E20" s="32" t="str">
        <f t="shared" si="1"/>
        <v/>
      </c>
      <c r="F20" s="31"/>
      <c r="G20" s="545"/>
      <c r="H20" s="32" t="str">
        <f t="shared" si="2"/>
        <v/>
      </c>
      <c r="I20" s="546"/>
      <c r="J20" s="263"/>
      <c r="K20" s="32"/>
      <c r="L20" s="32"/>
      <c r="M20" s="32"/>
      <c r="N20" s="32" t="str">
        <f t="shared" si="0"/>
        <v/>
      </c>
      <c r="O20" s="33"/>
    </row>
    <row r="21" ht="15" customHeight="1" spans="1:15">
      <c r="A21" s="27"/>
      <c r="B21" s="63"/>
      <c r="C21" s="33"/>
      <c r="D21" s="263"/>
      <c r="E21" s="32" t="str">
        <f t="shared" si="1"/>
        <v/>
      </c>
      <c r="F21" s="31"/>
      <c r="G21" s="545"/>
      <c r="H21" s="32" t="str">
        <f t="shared" si="2"/>
        <v/>
      </c>
      <c r="I21" s="546"/>
      <c r="J21" s="263"/>
      <c r="K21" s="32"/>
      <c r="L21" s="32"/>
      <c r="M21" s="32"/>
      <c r="N21" s="32" t="str">
        <f t="shared" si="0"/>
        <v/>
      </c>
      <c r="O21" s="33"/>
    </row>
    <row r="22" ht="15" customHeight="1" spans="1:15">
      <c r="A22" s="27"/>
      <c r="B22" s="63"/>
      <c r="C22" s="33"/>
      <c r="D22" s="263"/>
      <c r="E22" s="32" t="str">
        <f t="shared" si="1"/>
        <v/>
      </c>
      <c r="F22" s="31"/>
      <c r="G22" s="545"/>
      <c r="H22" s="32" t="str">
        <f t="shared" si="2"/>
        <v/>
      </c>
      <c r="I22" s="546"/>
      <c r="J22" s="263"/>
      <c r="K22" s="32"/>
      <c r="L22" s="32"/>
      <c r="M22" s="32"/>
      <c r="N22" s="32" t="str">
        <f t="shared" si="0"/>
        <v/>
      </c>
      <c r="O22" s="33"/>
    </row>
    <row r="23" ht="15" customHeight="1" spans="1:15">
      <c r="A23" s="27"/>
      <c r="B23" s="62"/>
      <c r="C23" s="33"/>
      <c r="D23" s="263"/>
      <c r="E23" s="32" t="str">
        <f t="shared" si="1"/>
        <v/>
      </c>
      <c r="F23" s="31"/>
      <c r="G23" s="545"/>
      <c r="H23" s="32" t="str">
        <f t="shared" si="2"/>
        <v/>
      </c>
      <c r="I23" s="546"/>
      <c r="J23" s="263"/>
      <c r="K23" s="32"/>
      <c r="L23" s="32"/>
      <c r="M23" s="32"/>
      <c r="N23" s="32" t="str">
        <f t="shared" si="0"/>
        <v/>
      </c>
      <c r="O23" s="33"/>
    </row>
    <row r="24" ht="15" customHeight="1" spans="1:15">
      <c r="A24" s="27"/>
      <c r="B24" s="62"/>
      <c r="C24" s="33"/>
      <c r="D24" s="263"/>
      <c r="E24" s="32" t="str">
        <f t="shared" si="1"/>
        <v/>
      </c>
      <c r="F24" s="31"/>
      <c r="G24" s="545"/>
      <c r="H24" s="32" t="str">
        <f t="shared" si="2"/>
        <v/>
      </c>
      <c r="I24" s="546"/>
      <c r="J24" s="263"/>
      <c r="K24" s="32"/>
      <c r="L24" s="32"/>
      <c r="M24" s="32"/>
      <c r="N24" s="32" t="str">
        <f t="shared" si="0"/>
        <v/>
      </c>
      <c r="O24" s="33"/>
    </row>
    <row r="25" ht="15" customHeight="1" spans="1:15">
      <c r="A25" s="27"/>
      <c r="B25" s="63"/>
      <c r="C25" s="33"/>
      <c r="D25" s="263"/>
      <c r="E25" s="32" t="str">
        <f t="shared" si="1"/>
        <v/>
      </c>
      <c r="F25" s="31"/>
      <c r="G25" s="545"/>
      <c r="H25" s="32" t="str">
        <f t="shared" si="2"/>
        <v/>
      </c>
      <c r="I25" s="546"/>
      <c r="J25" s="263"/>
      <c r="K25" s="32"/>
      <c r="L25" s="32"/>
      <c r="M25" s="32"/>
      <c r="N25" s="32" t="str">
        <f t="shared" si="0"/>
        <v/>
      </c>
      <c r="O25" s="33"/>
    </row>
    <row r="26" s="70" customFormat="1" ht="15" customHeight="1" spans="1:15">
      <c r="A26" s="91" t="s">
        <v>745</v>
      </c>
      <c r="B26" s="92"/>
      <c r="C26" s="171"/>
      <c r="D26" s="539"/>
      <c r="E26" s="86" t="str">
        <f t="shared" si="1"/>
        <v/>
      </c>
      <c r="F26" s="84"/>
      <c r="G26" s="545"/>
      <c r="H26" s="86" t="str">
        <f t="shared" si="2"/>
        <v/>
      </c>
      <c r="I26" s="546">
        <f>SUM(I8:I25)</f>
        <v>0</v>
      </c>
      <c r="J26" s="539"/>
      <c r="K26" s="86"/>
      <c r="L26" s="86">
        <f>SUM(L8:L25)</f>
        <v>0</v>
      </c>
      <c r="M26" s="86">
        <f>L26-I26</f>
        <v>0</v>
      </c>
      <c r="N26" s="86" t="str">
        <f t="shared" si="0"/>
        <v/>
      </c>
      <c r="O26" s="171"/>
    </row>
    <row r="27" s="70" customFormat="1" ht="15" customHeight="1" spans="1:15">
      <c r="A27" s="91" t="s">
        <v>851</v>
      </c>
      <c r="B27" s="92"/>
      <c r="C27" s="171"/>
      <c r="D27" s="539"/>
      <c r="E27" s="546"/>
      <c r="F27" s="84"/>
      <c r="G27" s="545"/>
      <c r="H27" s="546"/>
      <c r="I27" s="546"/>
      <c r="J27" s="539"/>
      <c r="K27" s="86"/>
      <c r="L27" s="86"/>
      <c r="M27" s="86">
        <f>L27-I27</f>
        <v>0</v>
      </c>
      <c r="N27" s="86" t="str">
        <f t="shared" si="0"/>
        <v/>
      </c>
      <c r="O27" s="171"/>
    </row>
    <row r="28" s="70" customFormat="1" ht="15" customHeight="1" spans="1:15">
      <c r="A28" s="91" t="s">
        <v>745</v>
      </c>
      <c r="B28" s="92"/>
      <c r="C28" s="171"/>
      <c r="D28" s="539"/>
      <c r="E28" s="86"/>
      <c r="F28" s="84">
        <f>SUM(F8:F27)</f>
        <v>0</v>
      </c>
      <c r="G28" s="540"/>
      <c r="H28" s="86"/>
      <c r="I28" s="86">
        <f>I26-I27</f>
        <v>0</v>
      </c>
      <c r="J28" s="539"/>
      <c r="K28" s="86"/>
      <c r="L28" s="86">
        <f>L26-L27</f>
        <v>0</v>
      </c>
      <c r="M28" s="86">
        <f>L28-I28</f>
        <v>0</v>
      </c>
      <c r="N28" s="86" t="str">
        <f t="shared" si="0"/>
        <v/>
      </c>
      <c r="O28" s="171"/>
    </row>
    <row r="29" customHeight="1" spans="1:14">
      <c r="A29" s="37" t="str">
        <f>封面!$D$17&amp;封面!$E$17</f>
        <v>被评估单位（或产权持有单位）填表人：</v>
      </c>
      <c r="B29" s="38"/>
      <c r="E29" s="13"/>
      <c r="F29" s="13"/>
      <c r="G29" s="553"/>
      <c r="H29" s="39"/>
      <c r="J29" s="39"/>
      <c r="K29" s="13"/>
      <c r="L29" s="13"/>
      <c r="M29" s="38" t="str">
        <f>评估人员!$C$3&amp;"："&amp;评估人员!$D$10</f>
        <v>评估人员：</v>
      </c>
      <c r="N29" s="13"/>
    </row>
    <row r="30" customHeight="1" spans="1:14">
      <c r="A30" s="37" t="str">
        <f>封面!$D$19&amp;封面!$E$19&amp;封面!$F$19&amp;封面!$G$19&amp;封面!$H$19&amp;封面!$I$19&amp;封面!$J$19</f>
        <v>填表日期：2020年5月20日</v>
      </c>
      <c r="B30" s="38"/>
      <c r="E30" s="13"/>
      <c r="F30" s="13"/>
      <c r="G30" s="553"/>
      <c r="H30" s="553"/>
      <c r="I30" s="553"/>
      <c r="K30" s="13"/>
      <c r="L30" s="13"/>
      <c r="M30" s="13"/>
      <c r="N30" s="13"/>
    </row>
  </sheetData>
  <mergeCells count="15">
    <mergeCell ref="A2:O2"/>
    <mergeCell ref="A3:O3"/>
    <mergeCell ref="D6:F6"/>
    <mergeCell ref="G6:I6"/>
    <mergeCell ref="K6:L6"/>
    <mergeCell ref="A26:B26"/>
    <mergeCell ref="A27:B27"/>
    <mergeCell ref="A28:B28"/>
    <mergeCell ref="A6:A7"/>
    <mergeCell ref="B6:B7"/>
    <mergeCell ref="C6:C7"/>
    <mergeCell ref="J6:J7"/>
    <mergeCell ref="M6:M7"/>
    <mergeCell ref="N6:N7"/>
    <mergeCell ref="O6:O7"/>
  </mergeCells>
  <hyperlinks>
    <hyperlink ref="A1" location="索引目录!E23" display="返回索引页"/>
    <hyperlink ref="B1" location="'3-9存货汇总'!B11"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&amp;R&amp;"宋体,常规"&amp;10
&amp;"仿宋_GB2312,常规"共&amp;N页第&amp;P页</oddHeader>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0"/>
  <sheetViews>
    <sheetView workbookViewId="0">
      <pane xSplit="11" ySplit="7" topLeftCell="L8" activePane="bottomRight" state="frozen"/>
      <selection/>
      <selection pane="topRight"/>
      <selection pane="bottomLeft"/>
      <selection pane="bottomRight" activeCell="K19" sqref="K19"/>
    </sheetView>
  </sheetViews>
  <sheetFormatPr defaultColWidth="8.64166666666667" defaultRowHeight="15.75" customHeight="1"/>
  <cols>
    <col min="1" max="1" width="5.70833333333333" style="13" customWidth="1"/>
    <col min="2" max="2" width="15.5666666666667" style="13" customWidth="1"/>
    <col min="3" max="3" width="17.7083333333333" style="13" customWidth="1"/>
    <col min="4" max="4" width="5.06666666666667" style="13" customWidth="1"/>
    <col min="5" max="5" width="8.64166666666667" style="13" hidden="1" customWidth="1" outlineLevel="1"/>
    <col min="6" max="6" width="8.64166666666667" style="124" hidden="1" customWidth="1" outlineLevel="1"/>
    <col min="7" max="7" width="12.7083333333333" style="124" hidden="1" customWidth="1" outlineLevel="1"/>
    <col min="8" max="8" width="10.2083333333333" style="124" customWidth="1" collapsed="1"/>
    <col min="9" max="9" width="6.85833333333333" style="124" customWidth="1"/>
    <col min="10" max="10" width="13.0666666666667" style="124"/>
    <col min="11" max="11" width="10" style="13" customWidth="1"/>
    <col min="12" max="12" width="8.5" style="124" customWidth="1"/>
    <col min="13" max="14" width="12.2083333333333" style="124" customWidth="1"/>
    <col min="15" max="15" width="8.5" style="124" customWidth="1"/>
    <col min="16" max="16" width="8.06666666666667" style="13" customWidth="1"/>
    <col min="17" max="32" width="9" style="13"/>
    <col min="33" max="16384" width="8.64166666666667" style="13"/>
  </cols>
  <sheetData>
    <row r="1" ht="15.4" spans="1:16">
      <c r="A1" s="14" t="s">
        <v>19</v>
      </c>
      <c r="B1" s="537" t="s">
        <v>572</v>
      </c>
      <c r="C1" s="41"/>
      <c r="D1" s="41"/>
      <c r="E1" s="41"/>
      <c r="F1" s="41"/>
      <c r="G1" s="41"/>
      <c r="H1" s="41"/>
      <c r="I1" s="41"/>
      <c r="J1" s="41"/>
      <c r="K1" s="41"/>
      <c r="L1" s="41"/>
      <c r="M1" s="41"/>
      <c r="N1" s="41"/>
      <c r="O1" s="41"/>
      <c r="P1" s="41"/>
    </row>
    <row r="2" s="47" customFormat="1" ht="30" customHeight="1" spans="1:16">
      <c r="A2" s="17" t="s">
        <v>852</v>
      </c>
      <c r="B2" s="42"/>
      <c r="C2" s="42"/>
      <c r="D2" s="42"/>
      <c r="E2" s="42"/>
      <c r="F2" s="42"/>
      <c r="G2" s="42"/>
      <c r="H2" s="42"/>
      <c r="I2" s="42"/>
      <c r="J2" s="42"/>
      <c r="K2" s="42"/>
      <c r="L2" s="42"/>
      <c r="M2" s="42"/>
      <c r="N2" s="42"/>
      <c r="O2" s="42"/>
      <c r="P2" s="42"/>
    </row>
    <row r="3" ht="15" customHeight="1" spans="1:16">
      <c r="A3" s="18" t="str">
        <f>'1-汇总表'!A3:G3</f>
        <v>评估基准日：2020年7月30日</v>
      </c>
      <c r="B3" s="18"/>
      <c r="C3" s="18"/>
      <c r="D3" s="18"/>
      <c r="E3" s="18"/>
      <c r="F3" s="18"/>
      <c r="G3" s="18"/>
      <c r="H3" s="18"/>
      <c r="I3" s="18"/>
      <c r="J3" s="19"/>
      <c r="K3" s="19"/>
      <c r="L3" s="19"/>
      <c r="M3" s="19"/>
      <c r="N3" s="19"/>
      <c r="O3" s="19"/>
      <c r="P3" s="19"/>
    </row>
    <row r="4" ht="15" customHeight="1" spans="1:16">
      <c r="A4" s="20"/>
      <c r="B4" s="20"/>
      <c r="C4" s="20"/>
      <c r="D4" s="20"/>
      <c r="E4" s="20"/>
      <c r="F4" s="20"/>
      <c r="G4" s="20"/>
      <c r="H4" s="20"/>
      <c r="I4" s="20"/>
      <c r="J4" s="56"/>
      <c r="K4" s="56"/>
      <c r="L4" s="56"/>
      <c r="M4" s="56"/>
      <c r="N4" s="56"/>
      <c r="O4" s="19"/>
      <c r="P4" s="21" t="s">
        <v>853</v>
      </c>
    </row>
    <row r="5" ht="15" customHeight="1" spans="1:16">
      <c r="A5" s="22" t="str">
        <f>'1-汇总表'!A5</f>
        <v>被评估单位（或产权持有单位）：贡山县隆鑫矿业有限公司</v>
      </c>
      <c r="O5" s="140"/>
      <c r="P5" s="23" t="s">
        <v>22</v>
      </c>
    </row>
    <row r="6" s="41" customFormat="1" ht="15" customHeight="1" spans="1:16">
      <c r="A6" s="24" t="s">
        <v>379</v>
      </c>
      <c r="B6" s="24" t="s">
        <v>854</v>
      </c>
      <c r="C6" s="24" t="s">
        <v>855</v>
      </c>
      <c r="D6" s="250" t="s">
        <v>822</v>
      </c>
      <c r="E6" s="24" t="s">
        <v>541</v>
      </c>
      <c r="F6" s="49"/>
      <c r="G6" s="50"/>
      <c r="H6" s="51" t="s">
        <v>542</v>
      </c>
      <c r="I6" s="57"/>
      <c r="J6" s="58"/>
      <c r="K6" s="24" t="s">
        <v>823</v>
      </c>
      <c r="L6" s="361" t="s">
        <v>543</v>
      </c>
      <c r="M6" s="300"/>
      <c r="N6" s="339" t="s">
        <v>544</v>
      </c>
      <c r="O6" s="361" t="s">
        <v>576</v>
      </c>
      <c r="P6" s="24" t="s">
        <v>467</v>
      </c>
    </row>
    <row r="7" s="41" customFormat="1" ht="15" customHeight="1" spans="1:16">
      <c r="A7" s="49"/>
      <c r="B7" s="49"/>
      <c r="C7" s="49"/>
      <c r="D7" s="252"/>
      <c r="E7" s="24" t="s">
        <v>824</v>
      </c>
      <c r="F7" s="361" t="s">
        <v>825</v>
      </c>
      <c r="G7" s="542" t="s">
        <v>57</v>
      </c>
      <c r="H7" s="52" t="s">
        <v>824</v>
      </c>
      <c r="I7" s="24" t="s">
        <v>825</v>
      </c>
      <c r="J7" s="24" t="s">
        <v>57</v>
      </c>
      <c r="K7" s="49"/>
      <c r="L7" s="361" t="s">
        <v>825</v>
      </c>
      <c r="M7" s="361" t="s">
        <v>57</v>
      </c>
      <c r="N7" s="548"/>
      <c r="O7" s="300"/>
      <c r="P7" s="49"/>
    </row>
    <row r="8" ht="15" customHeight="1" spans="1:16">
      <c r="A8" s="151"/>
      <c r="B8" s="475"/>
      <c r="C8" s="27"/>
      <c r="D8" s="543"/>
      <c r="E8" s="263"/>
      <c r="F8" s="32" t="str">
        <f t="shared" ref="F8:F26" si="0">IF(E8=0,"",G8/E8)</f>
        <v/>
      </c>
      <c r="G8" s="31"/>
      <c r="H8" s="544"/>
      <c r="I8" s="32" t="str">
        <f t="shared" ref="I8:I26" si="1">IF(H8=0,"",J8/H8)</f>
        <v/>
      </c>
      <c r="J8" s="549"/>
      <c r="K8" s="263"/>
      <c r="L8" s="32"/>
      <c r="M8" s="32"/>
      <c r="N8" s="32"/>
      <c r="O8" s="32" t="str">
        <f t="shared" ref="O8:O28" si="2">IF(J8=0,"",(M8-J8)/J8*100)</f>
        <v/>
      </c>
      <c r="P8" s="33"/>
    </row>
    <row r="9" ht="15" customHeight="1" spans="1:16">
      <c r="A9" s="27"/>
      <c r="B9" s="62"/>
      <c r="C9" s="27"/>
      <c r="D9" s="33"/>
      <c r="E9" s="263"/>
      <c r="F9" s="32" t="str">
        <f t="shared" si="0"/>
        <v/>
      </c>
      <c r="G9" s="31"/>
      <c r="H9" s="545"/>
      <c r="I9" s="32" t="str">
        <f t="shared" si="1"/>
        <v/>
      </c>
      <c r="J9" s="546"/>
      <c r="K9" s="263"/>
      <c r="L9" s="32"/>
      <c r="M9" s="32"/>
      <c r="N9" s="32"/>
      <c r="O9" s="32" t="str">
        <f t="shared" si="2"/>
        <v/>
      </c>
      <c r="P9" s="33"/>
    </row>
    <row r="10" ht="15" customHeight="1" spans="1:16">
      <c r="A10" s="27"/>
      <c r="B10" s="63"/>
      <c r="C10" s="27"/>
      <c r="D10" s="33"/>
      <c r="E10" s="263"/>
      <c r="F10" s="32" t="str">
        <f t="shared" si="0"/>
        <v/>
      </c>
      <c r="G10" s="31"/>
      <c r="H10" s="545"/>
      <c r="I10" s="32" t="str">
        <f t="shared" si="1"/>
        <v/>
      </c>
      <c r="J10" s="546"/>
      <c r="K10" s="263"/>
      <c r="L10" s="32"/>
      <c r="M10" s="32"/>
      <c r="N10" s="32"/>
      <c r="O10" s="32" t="str">
        <f t="shared" si="2"/>
        <v/>
      </c>
      <c r="P10" s="33"/>
    </row>
    <row r="11" ht="15" customHeight="1" spans="1:16">
      <c r="A11" s="27"/>
      <c r="B11" s="63"/>
      <c r="C11" s="27"/>
      <c r="D11" s="33"/>
      <c r="E11" s="263"/>
      <c r="F11" s="32" t="str">
        <f t="shared" si="0"/>
        <v/>
      </c>
      <c r="G11" s="31"/>
      <c r="H11" s="545"/>
      <c r="I11" s="32" t="str">
        <f t="shared" si="1"/>
        <v/>
      </c>
      <c r="J11" s="546"/>
      <c r="K11" s="263"/>
      <c r="L11" s="32"/>
      <c r="M11" s="32"/>
      <c r="N11" s="32"/>
      <c r="O11" s="32" t="str">
        <f t="shared" si="2"/>
        <v/>
      </c>
      <c r="P11" s="33"/>
    </row>
    <row r="12" ht="15" customHeight="1" spans="1:16">
      <c r="A12" s="27"/>
      <c r="B12" s="63"/>
      <c r="C12" s="27"/>
      <c r="D12" s="33"/>
      <c r="E12" s="263"/>
      <c r="F12" s="32" t="str">
        <f t="shared" si="0"/>
        <v/>
      </c>
      <c r="G12" s="31"/>
      <c r="H12" s="545"/>
      <c r="I12" s="32" t="str">
        <f t="shared" si="1"/>
        <v/>
      </c>
      <c r="J12" s="546"/>
      <c r="K12" s="263"/>
      <c r="L12" s="32"/>
      <c r="M12" s="32"/>
      <c r="N12" s="32"/>
      <c r="O12" s="32" t="str">
        <f t="shared" si="2"/>
        <v/>
      </c>
      <c r="P12" s="33"/>
    </row>
    <row r="13" ht="15" customHeight="1" spans="1:16">
      <c r="A13" s="27"/>
      <c r="B13" s="63"/>
      <c r="C13" s="27"/>
      <c r="D13" s="33"/>
      <c r="E13" s="263"/>
      <c r="F13" s="32" t="str">
        <f t="shared" si="0"/>
        <v/>
      </c>
      <c r="G13" s="31"/>
      <c r="H13" s="545"/>
      <c r="I13" s="32" t="str">
        <f t="shared" si="1"/>
        <v/>
      </c>
      <c r="J13" s="546"/>
      <c r="K13" s="263"/>
      <c r="L13" s="32"/>
      <c r="M13" s="32"/>
      <c r="N13" s="32"/>
      <c r="O13" s="32" t="str">
        <f t="shared" si="2"/>
        <v/>
      </c>
      <c r="P13" s="33"/>
    </row>
    <row r="14" ht="15" customHeight="1" spans="1:16">
      <c r="A14" s="27"/>
      <c r="B14" s="63"/>
      <c r="C14" s="27"/>
      <c r="D14" s="33"/>
      <c r="E14" s="263"/>
      <c r="F14" s="32" t="str">
        <f t="shared" si="0"/>
        <v/>
      </c>
      <c r="G14" s="31"/>
      <c r="H14" s="545"/>
      <c r="I14" s="32" t="str">
        <f t="shared" si="1"/>
        <v/>
      </c>
      <c r="J14" s="546"/>
      <c r="K14" s="263"/>
      <c r="L14" s="32"/>
      <c r="M14" s="32"/>
      <c r="N14" s="32"/>
      <c r="O14" s="32" t="str">
        <f t="shared" si="2"/>
        <v/>
      </c>
      <c r="P14" s="33"/>
    </row>
    <row r="15" ht="15" customHeight="1" spans="1:16">
      <c r="A15" s="27"/>
      <c r="B15" s="62"/>
      <c r="C15" s="27"/>
      <c r="D15" s="33"/>
      <c r="E15" s="263"/>
      <c r="F15" s="32" t="str">
        <f t="shared" si="0"/>
        <v/>
      </c>
      <c r="G15" s="31"/>
      <c r="H15" s="545"/>
      <c r="I15" s="32" t="str">
        <f t="shared" si="1"/>
        <v/>
      </c>
      <c r="J15" s="546"/>
      <c r="K15" s="263"/>
      <c r="L15" s="32"/>
      <c r="M15" s="32"/>
      <c r="N15" s="32"/>
      <c r="O15" s="32" t="str">
        <f t="shared" si="2"/>
        <v/>
      </c>
      <c r="P15" s="33"/>
    </row>
    <row r="16" ht="15" customHeight="1" spans="1:16">
      <c r="A16" s="27"/>
      <c r="B16" s="62"/>
      <c r="C16" s="27"/>
      <c r="D16" s="33"/>
      <c r="E16" s="263"/>
      <c r="F16" s="32" t="str">
        <f t="shared" si="0"/>
        <v/>
      </c>
      <c r="G16" s="31"/>
      <c r="H16" s="545"/>
      <c r="I16" s="32" t="str">
        <f t="shared" si="1"/>
        <v/>
      </c>
      <c r="J16" s="546"/>
      <c r="K16" s="263"/>
      <c r="L16" s="32"/>
      <c r="M16" s="32"/>
      <c r="N16" s="32"/>
      <c r="O16" s="32" t="str">
        <f t="shared" si="2"/>
        <v/>
      </c>
      <c r="P16" s="33"/>
    </row>
    <row r="17" ht="15" customHeight="1" spans="1:16">
      <c r="A17" s="27"/>
      <c r="B17" s="63"/>
      <c r="C17" s="27"/>
      <c r="D17" s="33"/>
      <c r="E17" s="263"/>
      <c r="F17" s="32" t="str">
        <f t="shared" si="0"/>
        <v/>
      </c>
      <c r="G17" s="31"/>
      <c r="H17" s="545"/>
      <c r="I17" s="32" t="str">
        <f t="shared" si="1"/>
        <v/>
      </c>
      <c r="J17" s="546"/>
      <c r="K17" s="263"/>
      <c r="L17" s="32"/>
      <c r="M17" s="32"/>
      <c r="N17" s="32"/>
      <c r="O17" s="32" t="str">
        <f t="shared" si="2"/>
        <v/>
      </c>
      <c r="P17" s="33"/>
    </row>
    <row r="18" ht="15" customHeight="1" spans="1:16">
      <c r="A18" s="27"/>
      <c r="B18" s="63"/>
      <c r="C18" s="27"/>
      <c r="D18" s="33"/>
      <c r="E18" s="263"/>
      <c r="F18" s="32" t="str">
        <f t="shared" si="0"/>
        <v/>
      </c>
      <c r="G18" s="31"/>
      <c r="H18" s="545"/>
      <c r="I18" s="32" t="str">
        <f t="shared" si="1"/>
        <v/>
      </c>
      <c r="J18" s="546"/>
      <c r="K18" s="263"/>
      <c r="L18" s="32"/>
      <c r="M18" s="32"/>
      <c r="N18" s="32"/>
      <c r="O18" s="32" t="str">
        <f t="shared" si="2"/>
        <v/>
      </c>
      <c r="P18" s="33"/>
    </row>
    <row r="19" ht="15" customHeight="1" spans="1:16">
      <c r="A19" s="27"/>
      <c r="B19" s="63"/>
      <c r="C19" s="27"/>
      <c r="D19" s="33"/>
      <c r="E19" s="263"/>
      <c r="F19" s="32" t="str">
        <f t="shared" si="0"/>
        <v/>
      </c>
      <c r="G19" s="31"/>
      <c r="H19" s="545"/>
      <c r="I19" s="32" t="str">
        <f t="shared" si="1"/>
        <v/>
      </c>
      <c r="J19" s="546"/>
      <c r="K19" s="263"/>
      <c r="L19" s="32"/>
      <c r="M19" s="32"/>
      <c r="N19" s="32"/>
      <c r="O19" s="32" t="str">
        <f t="shared" si="2"/>
        <v/>
      </c>
      <c r="P19" s="33"/>
    </row>
    <row r="20" ht="15" customHeight="1" spans="1:16">
      <c r="A20" s="27"/>
      <c r="B20" s="63"/>
      <c r="C20" s="27"/>
      <c r="D20" s="33"/>
      <c r="E20" s="263"/>
      <c r="F20" s="32" t="str">
        <f t="shared" si="0"/>
        <v/>
      </c>
      <c r="G20" s="31"/>
      <c r="H20" s="545"/>
      <c r="I20" s="32" t="str">
        <f t="shared" si="1"/>
        <v/>
      </c>
      <c r="J20" s="546"/>
      <c r="K20" s="263"/>
      <c r="L20" s="32"/>
      <c r="M20" s="32"/>
      <c r="N20" s="32"/>
      <c r="O20" s="32" t="str">
        <f t="shared" si="2"/>
        <v/>
      </c>
      <c r="P20" s="33"/>
    </row>
    <row r="21" ht="15" customHeight="1" spans="1:16">
      <c r="A21" s="27"/>
      <c r="B21" s="63"/>
      <c r="C21" s="27"/>
      <c r="D21" s="33"/>
      <c r="E21" s="263"/>
      <c r="F21" s="32" t="str">
        <f t="shared" si="0"/>
        <v/>
      </c>
      <c r="G21" s="31"/>
      <c r="H21" s="545"/>
      <c r="I21" s="32" t="str">
        <f t="shared" si="1"/>
        <v/>
      </c>
      <c r="J21" s="546"/>
      <c r="K21" s="263"/>
      <c r="L21" s="32"/>
      <c r="M21" s="32"/>
      <c r="N21" s="32"/>
      <c r="O21" s="32" t="str">
        <f t="shared" si="2"/>
        <v/>
      </c>
      <c r="P21" s="33"/>
    </row>
    <row r="22" ht="15" customHeight="1" spans="1:16">
      <c r="A22" s="27"/>
      <c r="B22" s="63"/>
      <c r="C22" s="27"/>
      <c r="D22" s="33"/>
      <c r="E22" s="263"/>
      <c r="F22" s="32" t="str">
        <f t="shared" si="0"/>
        <v/>
      </c>
      <c r="G22" s="31"/>
      <c r="H22" s="545"/>
      <c r="I22" s="32" t="str">
        <f t="shared" si="1"/>
        <v/>
      </c>
      <c r="J22" s="546"/>
      <c r="K22" s="263"/>
      <c r="L22" s="32"/>
      <c r="M22" s="32"/>
      <c r="N22" s="32"/>
      <c r="O22" s="32" t="str">
        <f t="shared" si="2"/>
        <v/>
      </c>
      <c r="P22" s="33"/>
    </row>
    <row r="23" ht="15" customHeight="1" spans="1:16">
      <c r="A23" s="27"/>
      <c r="B23" s="62"/>
      <c r="C23" s="27"/>
      <c r="D23" s="33"/>
      <c r="E23" s="263"/>
      <c r="F23" s="32" t="str">
        <f t="shared" si="0"/>
        <v/>
      </c>
      <c r="G23" s="31"/>
      <c r="H23" s="545"/>
      <c r="I23" s="32" t="str">
        <f t="shared" si="1"/>
        <v/>
      </c>
      <c r="J23" s="546"/>
      <c r="K23" s="263"/>
      <c r="L23" s="32"/>
      <c r="M23" s="32"/>
      <c r="N23" s="32"/>
      <c r="O23" s="32" t="str">
        <f t="shared" si="2"/>
        <v/>
      </c>
      <c r="P23" s="33"/>
    </row>
    <row r="24" ht="15" customHeight="1" spans="1:16">
      <c r="A24" s="27"/>
      <c r="B24" s="62"/>
      <c r="C24" s="27"/>
      <c r="D24" s="33"/>
      <c r="E24" s="263"/>
      <c r="F24" s="32" t="str">
        <f t="shared" si="0"/>
        <v/>
      </c>
      <c r="G24" s="31"/>
      <c r="H24" s="545"/>
      <c r="I24" s="32" t="str">
        <f t="shared" si="1"/>
        <v/>
      </c>
      <c r="J24" s="546"/>
      <c r="K24" s="263"/>
      <c r="L24" s="32"/>
      <c r="M24" s="32"/>
      <c r="N24" s="32"/>
      <c r="O24" s="32" t="str">
        <f t="shared" si="2"/>
        <v/>
      </c>
      <c r="P24" s="33"/>
    </row>
    <row r="25" ht="15" customHeight="1" spans="1:16">
      <c r="A25" s="27"/>
      <c r="B25" s="63"/>
      <c r="C25" s="27"/>
      <c r="D25" s="33"/>
      <c r="E25" s="263"/>
      <c r="F25" s="32" t="str">
        <f t="shared" si="0"/>
        <v/>
      </c>
      <c r="G25" s="31"/>
      <c r="H25" s="545"/>
      <c r="I25" s="32" t="str">
        <f t="shared" si="1"/>
        <v/>
      </c>
      <c r="J25" s="546"/>
      <c r="K25" s="263"/>
      <c r="L25" s="32"/>
      <c r="M25" s="32"/>
      <c r="N25" s="32"/>
      <c r="O25" s="32" t="str">
        <f t="shared" si="2"/>
        <v/>
      </c>
      <c r="P25" s="33"/>
    </row>
    <row r="26" s="70" customFormat="1" ht="15" customHeight="1" spans="1:16">
      <c r="A26" s="91" t="s">
        <v>745</v>
      </c>
      <c r="B26" s="92"/>
      <c r="C26" s="88"/>
      <c r="D26" s="171"/>
      <c r="E26" s="539"/>
      <c r="F26" s="86" t="str">
        <f t="shared" si="0"/>
        <v/>
      </c>
      <c r="G26" s="84"/>
      <c r="H26" s="545"/>
      <c r="I26" s="86" t="str">
        <f t="shared" si="1"/>
        <v/>
      </c>
      <c r="J26" s="546">
        <f>SUM(J8:J25)</f>
        <v>0</v>
      </c>
      <c r="K26" s="539"/>
      <c r="L26" s="86"/>
      <c r="M26" s="86">
        <f>SUM(M8:M25)</f>
        <v>0</v>
      </c>
      <c r="N26" s="86">
        <f>M26-J26</f>
        <v>0</v>
      </c>
      <c r="O26" s="86" t="str">
        <f t="shared" si="2"/>
        <v/>
      </c>
      <c r="P26" s="171"/>
    </row>
    <row r="27" s="70" customFormat="1" ht="15" customHeight="1" spans="1:16">
      <c r="A27" s="91" t="s">
        <v>856</v>
      </c>
      <c r="B27" s="92"/>
      <c r="C27" s="88"/>
      <c r="D27" s="171"/>
      <c r="E27" s="539"/>
      <c r="F27" s="546"/>
      <c r="G27" s="84"/>
      <c r="H27" s="545"/>
      <c r="I27" s="546"/>
      <c r="J27" s="546"/>
      <c r="K27" s="539"/>
      <c r="L27" s="86"/>
      <c r="M27" s="86"/>
      <c r="N27" s="86">
        <f>M27-J27</f>
        <v>0</v>
      </c>
      <c r="O27" s="86" t="str">
        <f t="shared" si="2"/>
        <v/>
      </c>
      <c r="P27" s="171"/>
    </row>
    <row r="28" s="70" customFormat="1" ht="15" customHeight="1" spans="1:16">
      <c r="A28" s="91" t="s">
        <v>745</v>
      </c>
      <c r="B28" s="92"/>
      <c r="C28" s="88"/>
      <c r="D28" s="171"/>
      <c r="E28" s="539"/>
      <c r="F28" s="86"/>
      <c r="G28" s="84">
        <f>SUM(G8:G27)</f>
        <v>0</v>
      </c>
      <c r="H28" s="540"/>
      <c r="I28" s="86"/>
      <c r="J28" s="86">
        <f>J26-J27</f>
        <v>0</v>
      </c>
      <c r="K28" s="539"/>
      <c r="L28" s="86"/>
      <c r="M28" s="86">
        <f>M26-M27</f>
        <v>0</v>
      </c>
      <c r="N28" s="86">
        <f>M28-J28</f>
        <v>0</v>
      </c>
      <c r="O28" s="86" t="str">
        <f t="shared" si="2"/>
        <v/>
      </c>
      <c r="P28" s="171"/>
    </row>
    <row r="29" s="69" customFormat="1" customHeight="1" spans="1:15">
      <c r="A29" s="184" t="str">
        <f>封面!$D$17&amp;封面!$E$17</f>
        <v>被评估单位（或产权持有单位）填表人：</v>
      </c>
      <c r="F29" s="547"/>
      <c r="G29" s="547"/>
      <c r="H29" s="547"/>
      <c r="I29" s="547"/>
      <c r="J29" s="78"/>
      <c r="L29" s="547"/>
      <c r="M29" s="547"/>
      <c r="N29" s="69" t="str">
        <f>评估人员!$C$3&amp;"："&amp;评估人员!$D$10</f>
        <v>评估人员：</v>
      </c>
      <c r="O29" s="547"/>
    </row>
    <row r="30" s="38" customFormat="1" customHeight="1" spans="1:15">
      <c r="A30" s="37" t="str">
        <f>封面!$D$19&amp;封面!$E$19&amp;封面!$F$19&amp;封面!$G$19&amp;封面!$H$19&amp;封面!$I$19&amp;封面!$J$19</f>
        <v>填表日期：2020年5月20日</v>
      </c>
      <c r="F30" s="140"/>
      <c r="G30" s="140"/>
      <c r="H30" s="140"/>
      <c r="I30" s="140"/>
      <c r="J30" s="140"/>
      <c r="L30" s="140"/>
      <c r="M30" s="140"/>
      <c r="N30" s="140"/>
      <c r="O30" s="140"/>
    </row>
  </sheetData>
  <mergeCells count="16">
    <mergeCell ref="A2:P2"/>
    <mergeCell ref="A3:P3"/>
    <mergeCell ref="E6:G6"/>
    <mergeCell ref="H6:J6"/>
    <mergeCell ref="L6:M6"/>
    <mergeCell ref="A26:B26"/>
    <mergeCell ref="A27:B27"/>
    <mergeCell ref="A28:B28"/>
    <mergeCell ref="A6:A7"/>
    <mergeCell ref="B6:B7"/>
    <mergeCell ref="C6:C7"/>
    <mergeCell ref="D6:D7"/>
    <mergeCell ref="K6:K7"/>
    <mergeCell ref="N6:N7"/>
    <mergeCell ref="O6:O7"/>
    <mergeCell ref="P6:P7"/>
  </mergeCells>
  <hyperlinks>
    <hyperlink ref="A1" location="索引目录!E24" display="返回索引页"/>
    <hyperlink ref="B1" location="'3-9存货汇总'!B12"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&amp;R&amp;"仿宋_GB2312,常规"&amp;10
共&amp;N页第&amp;P页</oddHeader>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0"/>
  <sheetViews>
    <sheetView workbookViewId="0">
      <selection activeCell="O6" sqref="O6:O7"/>
    </sheetView>
  </sheetViews>
  <sheetFormatPr defaultColWidth="8.64166666666667" defaultRowHeight="15.75" customHeight="1"/>
  <cols>
    <col min="1" max="1" width="5.85833333333333" style="13" customWidth="1"/>
    <col min="2" max="2" width="18.7083333333333" style="13" customWidth="1"/>
    <col min="3" max="3" width="8" style="70"/>
    <col min="4" max="4" width="6.5" style="70" customWidth="1"/>
    <col min="5" max="5" width="5" style="13" customWidth="1"/>
    <col min="6" max="6" width="11.7083333333333" style="13" hidden="1" customWidth="1" outlineLevel="1"/>
    <col min="7" max="7" width="13.0666666666667" style="13" hidden="1" customWidth="1" outlineLevel="1"/>
    <col min="8" max="8" width="9.06666666666667" style="13" customWidth="1" collapsed="1"/>
    <col min="9" max="9" width="13" style="13" customWidth="1"/>
    <col min="10" max="10" width="9.20833333333333" style="13" customWidth="1"/>
    <col min="11" max="11" width="8.5" style="13" customWidth="1"/>
    <col min="12" max="12" width="8.35833333333333" style="13" customWidth="1"/>
    <col min="13" max="13" width="13.5" style="13" customWidth="1"/>
    <col min="14" max="14" width="11.5666666666667" style="13" customWidth="1"/>
    <col min="15" max="15" width="8.5" style="13" customWidth="1"/>
    <col min="16" max="16" width="9.85833333333333" style="13" customWidth="1"/>
    <col min="17" max="32" width="9" style="13"/>
    <col min="33" max="16384" width="8.64166666666667" style="13"/>
  </cols>
  <sheetData>
    <row r="1" ht="15.4" spans="1:16">
      <c r="A1" s="14" t="s">
        <v>19</v>
      </c>
      <c r="B1" s="537" t="s">
        <v>572</v>
      </c>
      <c r="C1" s="172"/>
      <c r="D1" s="172"/>
      <c r="E1" s="41"/>
      <c r="F1" s="41"/>
      <c r="G1" s="41"/>
      <c r="H1" s="41"/>
      <c r="I1" s="41"/>
      <c r="J1" s="41"/>
      <c r="K1" s="41"/>
      <c r="L1" s="41"/>
      <c r="M1" s="41"/>
      <c r="N1" s="41"/>
      <c r="O1" s="41"/>
      <c r="P1" s="41"/>
    </row>
    <row r="2" s="47" customFormat="1" ht="30" customHeight="1" spans="1:16">
      <c r="A2" s="17" t="s">
        <v>857</v>
      </c>
      <c r="B2" s="42"/>
      <c r="C2" s="42"/>
      <c r="D2" s="42"/>
      <c r="E2" s="42"/>
      <c r="F2" s="42"/>
      <c r="G2" s="42"/>
      <c r="H2" s="42"/>
      <c r="I2" s="42"/>
      <c r="J2" s="42"/>
      <c r="K2" s="42"/>
      <c r="L2" s="42"/>
      <c r="M2" s="42"/>
      <c r="N2" s="42"/>
      <c r="O2" s="42"/>
      <c r="P2" s="42"/>
    </row>
    <row r="3" ht="15" customHeight="1" spans="1:16">
      <c r="A3" s="18" t="str">
        <f>'1-汇总表'!A3:G3</f>
        <v>评估基准日：2020年7月30日</v>
      </c>
      <c r="B3" s="18"/>
      <c r="C3" s="18"/>
      <c r="D3" s="18"/>
      <c r="E3" s="18"/>
      <c r="F3" s="18"/>
      <c r="G3" s="18"/>
      <c r="H3" s="18"/>
      <c r="I3" s="18"/>
      <c r="J3" s="19"/>
      <c r="K3" s="19"/>
      <c r="L3" s="19"/>
      <c r="M3" s="19"/>
      <c r="N3" s="19"/>
      <c r="O3" s="19"/>
      <c r="P3" s="19"/>
    </row>
    <row r="4" ht="15" customHeight="1" spans="1:16">
      <c r="A4" s="20"/>
      <c r="B4" s="20"/>
      <c r="C4" s="20"/>
      <c r="D4" s="20"/>
      <c r="E4" s="20"/>
      <c r="F4" s="20"/>
      <c r="G4" s="20"/>
      <c r="H4" s="20"/>
      <c r="I4" s="20"/>
      <c r="J4" s="56"/>
      <c r="K4" s="56"/>
      <c r="L4" s="56"/>
      <c r="M4" s="56"/>
      <c r="N4" s="56"/>
      <c r="O4" s="19"/>
      <c r="P4" s="21" t="s">
        <v>858</v>
      </c>
    </row>
    <row r="5" ht="15" customHeight="1" spans="1:16">
      <c r="A5" s="22" t="str">
        <f>'1-汇总表'!A5</f>
        <v>被评估单位（或产权持有单位）：贡山县隆鑫矿业有限公司</v>
      </c>
      <c r="O5" s="38"/>
      <c r="P5" s="23" t="s">
        <v>22</v>
      </c>
    </row>
    <row r="6" s="12" customFormat="1" ht="15" customHeight="1" spans="1:16">
      <c r="A6" s="24" t="s">
        <v>379</v>
      </c>
      <c r="B6" s="24" t="s">
        <v>821</v>
      </c>
      <c r="C6" s="512" t="s">
        <v>859</v>
      </c>
      <c r="D6" s="271" t="s">
        <v>860</v>
      </c>
      <c r="E6" s="250" t="s">
        <v>822</v>
      </c>
      <c r="F6" s="24" t="s">
        <v>541</v>
      </c>
      <c r="G6" s="25"/>
      <c r="H6" s="51" t="s">
        <v>542</v>
      </c>
      <c r="I6" s="541"/>
      <c r="J6" s="24" t="s">
        <v>823</v>
      </c>
      <c r="K6" s="24" t="s">
        <v>543</v>
      </c>
      <c r="L6" s="24"/>
      <c r="M6" s="24"/>
      <c r="N6" s="339" t="s">
        <v>544</v>
      </c>
      <c r="O6" s="24" t="s">
        <v>576</v>
      </c>
      <c r="P6" s="24" t="s">
        <v>467</v>
      </c>
    </row>
    <row r="7" s="12" customFormat="1" ht="15" customHeight="1" spans="1:16">
      <c r="A7" s="24"/>
      <c r="B7" s="24"/>
      <c r="C7" s="538"/>
      <c r="D7" s="273"/>
      <c r="E7" s="272"/>
      <c r="F7" s="24" t="s">
        <v>824</v>
      </c>
      <c r="G7" s="25" t="s">
        <v>57</v>
      </c>
      <c r="H7" s="52" t="s">
        <v>824</v>
      </c>
      <c r="I7" s="24" t="s">
        <v>57</v>
      </c>
      <c r="J7" s="24"/>
      <c r="K7" s="24" t="s">
        <v>825</v>
      </c>
      <c r="L7" s="24" t="s">
        <v>861</v>
      </c>
      <c r="M7" s="24" t="s">
        <v>57</v>
      </c>
      <c r="N7" s="342"/>
      <c r="O7" s="49"/>
      <c r="P7" s="24"/>
    </row>
    <row r="8" ht="15" customHeight="1" spans="1:16">
      <c r="A8" s="27"/>
      <c r="B8" s="63"/>
      <c r="C8" s="226"/>
      <c r="D8" s="226"/>
      <c r="E8" s="27"/>
      <c r="F8" s="263"/>
      <c r="G8" s="31"/>
      <c r="H8" s="147"/>
      <c r="I8" s="32"/>
      <c r="J8" s="263"/>
      <c r="K8" s="32"/>
      <c r="L8" s="418"/>
      <c r="M8" s="32"/>
      <c r="N8" s="32"/>
      <c r="O8" s="32" t="str">
        <f t="shared" ref="O8:O28" si="0">IF(I8=0,"",(M8-I8)/I8*100)</f>
        <v/>
      </c>
      <c r="P8" s="33"/>
    </row>
    <row r="9" ht="15" customHeight="1" spans="1:16">
      <c r="A9" s="27"/>
      <c r="B9" s="63"/>
      <c r="C9" s="226"/>
      <c r="D9" s="226"/>
      <c r="E9" s="27"/>
      <c r="F9" s="263"/>
      <c r="G9" s="31"/>
      <c r="H9" s="147"/>
      <c r="I9" s="32"/>
      <c r="J9" s="263"/>
      <c r="K9" s="32"/>
      <c r="L9" s="418"/>
      <c r="M9" s="32"/>
      <c r="N9" s="32"/>
      <c r="O9" s="32" t="str">
        <f t="shared" si="0"/>
        <v/>
      </c>
      <c r="P9" s="33"/>
    </row>
    <row r="10" ht="15" customHeight="1" spans="1:16">
      <c r="A10" s="27"/>
      <c r="B10" s="63"/>
      <c r="C10" s="226"/>
      <c r="D10" s="226"/>
      <c r="E10" s="27"/>
      <c r="F10" s="263"/>
      <c r="G10" s="31"/>
      <c r="H10" s="147"/>
      <c r="I10" s="32"/>
      <c r="J10" s="263"/>
      <c r="K10" s="32"/>
      <c r="L10" s="418"/>
      <c r="M10" s="32"/>
      <c r="N10" s="32"/>
      <c r="O10" s="32" t="str">
        <f t="shared" si="0"/>
        <v/>
      </c>
      <c r="P10" s="33"/>
    </row>
    <row r="11" ht="15" customHeight="1" spans="1:16">
      <c r="A11" s="27"/>
      <c r="B11" s="63"/>
      <c r="C11" s="226"/>
      <c r="D11" s="226"/>
      <c r="E11" s="27"/>
      <c r="F11" s="263"/>
      <c r="G11" s="31"/>
      <c r="H11" s="147"/>
      <c r="I11" s="32"/>
      <c r="J11" s="263"/>
      <c r="K11" s="32"/>
      <c r="L11" s="418"/>
      <c r="M11" s="32"/>
      <c r="N11" s="32"/>
      <c r="O11" s="32" t="str">
        <f t="shared" si="0"/>
        <v/>
      </c>
      <c r="P11" s="33"/>
    </row>
    <row r="12" ht="15" customHeight="1" spans="1:16">
      <c r="A12" s="27"/>
      <c r="B12" s="63"/>
      <c r="C12" s="226"/>
      <c r="D12" s="226"/>
      <c r="E12" s="27"/>
      <c r="F12" s="263"/>
      <c r="G12" s="31"/>
      <c r="H12" s="147"/>
      <c r="I12" s="32"/>
      <c r="J12" s="263"/>
      <c r="K12" s="32"/>
      <c r="L12" s="418"/>
      <c r="M12" s="32"/>
      <c r="N12" s="32"/>
      <c r="O12" s="32" t="str">
        <f t="shared" si="0"/>
        <v/>
      </c>
      <c r="P12" s="33"/>
    </row>
    <row r="13" ht="15" customHeight="1" spans="1:16">
      <c r="A13" s="27"/>
      <c r="B13" s="63"/>
      <c r="C13" s="226"/>
      <c r="D13" s="226"/>
      <c r="E13" s="27"/>
      <c r="F13" s="263"/>
      <c r="G13" s="31"/>
      <c r="H13" s="147"/>
      <c r="I13" s="32"/>
      <c r="J13" s="263"/>
      <c r="K13" s="32"/>
      <c r="L13" s="418"/>
      <c r="M13" s="32"/>
      <c r="N13" s="32"/>
      <c r="O13" s="32" t="str">
        <f t="shared" si="0"/>
        <v/>
      </c>
      <c r="P13" s="33"/>
    </row>
    <row r="14" ht="15" customHeight="1" spans="1:16">
      <c r="A14" s="27"/>
      <c r="B14" s="63"/>
      <c r="C14" s="226"/>
      <c r="D14" s="226"/>
      <c r="E14" s="27"/>
      <c r="F14" s="263"/>
      <c r="G14" s="31"/>
      <c r="H14" s="147"/>
      <c r="I14" s="32"/>
      <c r="J14" s="263"/>
      <c r="K14" s="32"/>
      <c r="L14" s="418"/>
      <c r="M14" s="32"/>
      <c r="N14" s="32"/>
      <c r="O14" s="32" t="str">
        <f t="shared" si="0"/>
        <v/>
      </c>
      <c r="P14" s="33"/>
    </row>
    <row r="15" ht="15" customHeight="1" spans="1:16">
      <c r="A15" s="27"/>
      <c r="B15" s="63"/>
      <c r="C15" s="226"/>
      <c r="D15" s="226"/>
      <c r="E15" s="27"/>
      <c r="F15" s="263"/>
      <c r="G15" s="31"/>
      <c r="H15" s="147"/>
      <c r="I15" s="32"/>
      <c r="J15" s="263"/>
      <c r="K15" s="32"/>
      <c r="L15" s="418"/>
      <c r="M15" s="32"/>
      <c r="N15" s="32"/>
      <c r="O15" s="32" t="str">
        <f t="shared" si="0"/>
        <v/>
      </c>
      <c r="P15" s="33"/>
    </row>
    <row r="16" ht="15" customHeight="1" spans="1:16">
      <c r="A16" s="27"/>
      <c r="B16" s="63"/>
      <c r="C16" s="226"/>
      <c r="D16" s="226"/>
      <c r="E16" s="27"/>
      <c r="F16" s="263"/>
      <c r="G16" s="31"/>
      <c r="H16" s="147"/>
      <c r="I16" s="32"/>
      <c r="J16" s="263"/>
      <c r="K16" s="32"/>
      <c r="L16" s="418"/>
      <c r="M16" s="32"/>
      <c r="N16" s="32"/>
      <c r="O16" s="32" t="str">
        <f t="shared" si="0"/>
        <v/>
      </c>
      <c r="P16" s="33"/>
    </row>
    <row r="17" ht="15" customHeight="1" spans="1:16">
      <c r="A17" s="27"/>
      <c r="B17" s="63"/>
      <c r="C17" s="226"/>
      <c r="D17" s="226"/>
      <c r="E17" s="27"/>
      <c r="F17" s="263"/>
      <c r="G17" s="31"/>
      <c r="H17" s="147"/>
      <c r="I17" s="32"/>
      <c r="J17" s="263"/>
      <c r="K17" s="32"/>
      <c r="L17" s="418"/>
      <c r="M17" s="32"/>
      <c r="N17" s="32"/>
      <c r="O17" s="32" t="str">
        <f t="shared" si="0"/>
        <v/>
      </c>
      <c r="P17" s="33"/>
    </row>
    <row r="18" ht="15" customHeight="1" spans="1:16">
      <c r="A18" s="27"/>
      <c r="B18" s="63"/>
      <c r="C18" s="226"/>
      <c r="D18" s="226"/>
      <c r="E18" s="27"/>
      <c r="F18" s="263"/>
      <c r="G18" s="31"/>
      <c r="H18" s="147"/>
      <c r="I18" s="32"/>
      <c r="J18" s="263"/>
      <c r="K18" s="32"/>
      <c r="L18" s="418"/>
      <c r="M18" s="32"/>
      <c r="N18" s="32"/>
      <c r="O18" s="32" t="str">
        <f t="shared" si="0"/>
        <v/>
      </c>
      <c r="P18" s="33"/>
    </row>
    <row r="19" ht="15" customHeight="1" spans="1:16">
      <c r="A19" s="27"/>
      <c r="B19" s="63"/>
      <c r="C19" s="226"/>
      <c r="D19" s="226"/>
      <c r="E19" s="27"/>
      <c r="F19" s="263"/>
      <c r="G19" s="31"/>
      <c r="H19" s="147"/>
      <c r="I19" s="32"/>
      <c r="J19" s="263"/>
      <c r="K19" s="32"/>
      <c r="L19" s="418"/>
      <c r="M19" s="32"/>
      <c r="N19" s="32"/>
      <c r="O19" s="32" t="str">
        <f t="shared" si="0"/>
        <v/>
      </c>
      <c r="P19" s="33"/>
    </row>
    <row r="20" ht="15" customHeight="1" spans="1:16">
      <c r="A20" s="27"/>
      <c r="B20" s="63"/>
      <c r="C20" s="226"/>
      <c r="D20" s="226"/>
      <c r="E20" s="27"/>
      <c r="F20" s="263"/>
      <c r="G20" s="31"/>
      <c r="H20" s="147"/>
      <c r="I20" s="32"/>
      <c r="J20" s="263"/>
      <c r="K20" s="32"/>
      <c r="L20" s="418"/>
      <c r="M20" s="32"/>
      <c r="N20" s="32"/>
      <c r="O20" s="32" t="str">
        <f t="shared" si="0"/>
        <v/>
      </c>
      <c r="P20" s="33"/>
    </row>
    <row r="21" ht="15" customHeight="1" spans="1:16">
      <c r="A21" s="27"/>
      <c r="B21" s="63"/>
      <c r="C21" s="226"/>
      <c r="D21" s="226"/>
      <c r="E21" s="27"/>
      <c r="F21" s="263"/>
      <c r="G21" s="31"/>
      <c r="H21" s="147"/>
      <c r="I21" s="32"/>
      <c r="J21" s="263"/>
      <c r="K21" s="32"/>
      <c r="L21" s="418"/>
      <c r="M21" s="32"/>
      <c r="N21" s="32"/>
      <c r="O21" s="32" t="str">
        <f t="shared" si="0"/>
        <v/>
      </c>
      <c r="P21" s="33"/>
    </row>
    <row r="22" ht="15" customHeight="1" spans="1:16">
      <c r="A22" s="27"/>
      <c r="B22" s="63"/>
      <c r="C22" s="226"/>
      <c r="D22" s="226"/>
      <c r="E22" s="27"/>
      <c r="F22" s="263"/>
      <c r="G22" s="31"/>
      <c r="H22" s="147"/>
      <c r="I22" s="32"/>
      <c r="J22" s="263"/>
      <c r="K22" s="32"/>
      <c r="L22" s="418"/>
      <c r="M22" s="32"/>
      <c r="N22" s="32"/>
      <c r="O22" s="32" t="str">
        <f t="shared" si="0"/>
        <v/>
      </c>
      <c r="P22" s="33"/>
    </row>
    <row r="23" ht="15" customHeight="1" spans="1:16">
      <c r="A23" s="27"/>
      <c r="B23" s="63"/>
      <c r="C23" s="226"/>
      <c r="D23" s="226"/>
      <c r="E23" s="27"/>
      <c r="F23" s="263"/>
      <c r="G23" s="31"/>
      <c r="H23" s="147"/>
      <c r="I23" s="32"/>
      <c r="J23" s="263"/>
      <c r="K23" s="32"/>
      <c r="L23" s="418"/>
      <c r="M23" s="32"/>
      <c r="N23" s="32"/>
      <c r="O23" s="32" t="str">
        <f t="shared" si="0"/>
        <v/>
      </c>
      <c r="P23" s="33"/>
    </row>
    <row r="24" ht="15" customHeight="1" spans="1:16">
      <c r="A24" s="27"/>
      <c r="B24" s="63"/>
      <c r="C24" s="226"/>
      <c r="D24" s="226"/>
      <c r="E24" s="27"/>
      <c r="F24" s="263"/>
      <c r="G24" s="31"/>
      <c r="H24" s="147"/>
      <c r="I24" s="32"/>
      <c r="J24" s="263"/>
      <c r="K24" s="32"/>
      <c r="L24" s="418"/>
      <c r="M24" s="32"/>
      <c r="N24" s="32"/>
      <c r="O24" s="32" t="str">
        <f t="shared" si="0"/>
        <v/>
      </c>
      <c r="P24" s="33"/>
    </row>
    <row r="25" ht="15" customHeight="1" spans="1:16">
      <c r="A25" s="27"/>
      <c r="B25" s="63"/>
      <c r="C25" s="226"/>
      <c r="D25" s="226"/>
      <c r="E25" s="27"/>
      <c r="F25" s="263"/>
      <c r="G25" s="31"/>
      <c r="H25" s="147"/>
      <c r="I25" s="32"/>
      <c r="J25" s="263"/>
      <c r="K25" s="32"/>
      <c r="L25" s="418"/>
      <c r="M25" s="32"/>
      <c r="N25" s="32"/>
      <c r="O25" s="32" t="str">
        <f t="shared" si="0"/>
        <v/>
      </c>
      <c r="P25" s="33"/>
    </row>
    <row r="26" s="70" customFormat="1" ht="15" customHeight="1" spans="1:16">
      <c r="A26" s="91" t="s">
        <v>745</v>
      </c>
      <c r="B26" s="92"/>
      <c r="C26" s="226"/>
      <c r="D26" s="226"/>
      <c r="E26" s="88"/>
      <c r="F26" s="539"/>
      <c r="G26" s="84"/>
      <c r="H26" s="540"/>
      <c r="I26" s="86">
        <f>SUM(I8:I25)</f>
        <v>0</v>
      </c>
      <c r="J26" s="539"/>
      <c r="K26" s="86"/>
      <c r="L26" s="183"/>
      <c r="M26" s="86">
        <f>SUM(M8:M25)</f>
        <v>0</v>
      </c>
      <c r="N26" s="86">
        <f>M26-I26</f>
        <v>0</v>
      </c>
      <c r="O26" s="86" t="str">
        <f t="shared" si="0"/>
        <v/>
      </c>
      <c r="P26" s="171"/>
    </row>
    <row r="27" s="70" customFormat="1" ht="15" customHeight="1" spans="1:16">
      <c r="A27" s="91" t="s">
        <v>862</v>
      </c>
      <c r="B27" s="92"/>
      <c r="C27" s="226"/>
      <c r="D27" s="226"/>
      <c r="E27" s="88"/>
      <c r="F27" s="539"/>
      <c r="G27" s="84"/>
      <c r="H27" s="540"/>
      <c r="I27" s="86"/>
      <c r="J27" s="539"/>
      <c r="K27" s="86"/>
      <c r="L27" s="183"/>
      <c r="M27" s="86"/>
      <c r="N27" s="86">
        <f>M27-I27</f>
        <v>0</v>
      </c>
      <c r="O27" s="86" t="str">
        <f t="shared" si="0"/>
        <v/>
      </c>
      <c r="P27" s="171"/>
    </row>
    <row r="28" s="70" customFormat="1" ht="15" customHeight="1" spans="1:16">
      <c r="A28" s="91" t="s">
        <v>745</v>
      </c>
      <c r="B28" s="92"/>
      <c r="C28" s="490"/>
      <c r="D28" s="490"/>
      <c r="E28" s="171"/>
      <c r="F28" s="539"/>
      <c r="G28" s="84">
        <f>SUM(G8:G27)</f>
        <v>0</v>
      </c>
      <c r="H28" s="540"/>
      <c r="I28" s="86">
        <f>I26-I27</f>
        <v>0</v>
      </c>
      <c r="J28" s="539"/>
      <c r="K28" s="86"/>
      <c r="L28" s="183"/>
      <c r="M28" s="86">
        <f>M26-M27</f>
        <v>0</v>
      </c>
      <c r="N28" s="86">
        <f>M28-I28</f>
        <v>0</v>
      </c>
      <c r="O28" s="86" t="str">
        <f t="shared" si="0"/>
        <v/>
      </c>
      <c r="P28" s="171"/>
    </row>
    <row r="29" s="69" customFormat="1" customHeight="1" spans="1:14">
      <c r="A29" s="184" t="str">
        <f>封面!$D$17&amp;封面!$E$17</f>
        <v>被评估单位（或产权持有单位）填表人：</v>
      </c>
      <c r="H29" s="78"/>
      <c r="I29" s="78"/>
      <c r="N29" s="69" t="str">
        <f>评估人员!$C$3&amp;"："&amp;评估人员!$D$10</f>
        <v>评估人员：</v>
      </c>
    </row>
    <row r="30" s="69" customFormat="1" customHeight="1" spans="1:1">
      <c r="A30" s="184" t="str">
        <f>封面!$D$19&amp;封面!$E$19&amp;封面!$F$19&amp;封面!$G$19&amp;封面!$H$19&amp;封面!$I$19&amp;封面!$J$19</f>
        <v>填表日期：2020年5月20日</v>
      </c>
    </row>
  </sheetData>
  <mergeCells count="17">
    <mergeCell ref="A2:P2"/>
    <mergeCell ref="A3:P3"/>
    <mergeCell ref="F6:G6"/>
    <mergeCell ref="H6:I6"/>
    <mergeCell ref="K6:M6"/>
    <mergeCell ref="A26:B26"/>
    <mergeCell ref="A27:B27"/>
    <mergeCell ref="A28:B28"/>
    <mergeCell ref="A6:A7"/>
    <mergeCell ref="B6:B7"/>
    <mergeCell ref="C6:C7"/>
    <mergeCell ref="D6:D7"/>
    <mergeCell ref="E6:E7"/>
    <mergeCell ref="J6:J7"/>
    <mergeCell ref="N6:N7"/>
    <mergeCell ref="O6:O7"/>
    <mergeCell ref="P6:P7"/>
  </mergeCells>
  <hyperlinks>
    <hyperlink ref="A1" location="索引目录!E25" display="返回索引页"/>
    <hyperlink ref="B1" location="'3-9存货汇总'!B13" display="返回"/>
  </hyperlinks>
  <printOptions horizontalCentered="1" verticalCentered="1"/>
  <pageMargins left="0.51875" right="0.388888888888889" top="0.588888888888889" bottom="0.388888888888889" header="0.388888888888889" footer="0.388888888888889"/>
  <pageSetup paperSize="9" scale="95" fitToHeight="0" orientation="landscape"/>
  <headerFooter alignWithMargins="0">
    <oddHeader>&amp;R&amp;"宋体,常规"&amp;10
&amp;"仿宋_GB2312,常规"共&amp;N页第&amp;P页</oddHeader>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0"/>
  <sheetViews>
    <sheetView workbookViewId="0">
      <pane xSplit="6" ySplit="6" topLeftCell="G13" activePane="bottomRight" state="frozen"/>
      <selection/>
      <selection pane="topRight"/>
      <selection pane="bottomLeft"/>
      <selection pane="bottomRight" activeCell="G7" sqref="G7"/>
    </sheetView>
  </sheetViews>
  <sheetFormatPr defaultColWidth="8.64166666666667" defaultRowHeight="15.75" customHeight="1"/>
  <cols>
    <col min="1" max="1" width="5.70833333333333" style="13" customWidth="1"/>
    <col min="2" max="2" width="24.5666666666667" style="13" customWidth="1"/>
    <col min="3" max="3" width="11.2083333333333" style="13" customWidth="1"/>
    <col min="4" max="4" width="19.3583333333333" style="13" customWidth="1"/>
    <col min="5" max="5" width="16.0666666666667" style="13" hidden="1" customWidth="1" outlineLevel="1"/>
    <col min="6" max="6" width="16.8583333333333" style="13" customWidth="1" collapsed="1"/>
    <col min="7" max="8" width="14.5666666666667" style="13" customWidth="1"/>
    <col min="9" max="9" width="11" style="13" customWidth="1"/>
    <col min="10" max="10" width="16.2083333333333" style="13" customWidth="1"/>
    <col min="11" max="32" width="9" style="13"/>
    <col min="33" max="16384" width="8.64166666666667" style="13"/>
  </cols>
  <sheetData>
    <row r="1" ht="15.4" spans="1:10">
      <c r="A1" s="14" t="s">
        <v>19</v>
      </c>
      <c r="B1" s="15" t="s">
        <v>572</v>
      </c>
      <c r="C1" s="16"/>
      <c r="D1" s="16"/>
      <c r="E1" s="16"/>
      <c r="F1" s="16"/>
      <c r="G1" s="16"/>
      <c r="H1" s="16"/>
      <c r="I1" s="16"/>
      <c r="J1" s="16"/>
    </row>
    <row r="2" s="47" customFormat="1" ht="30" customHeight="1" spans="1:10">
      <c r="A2" s="17" t="s">
        <v>863</v>
      </c>
      <c r="B2" s="17"/>
      <c r="C2" s="17"/>
      <c r="D2" s="17"/>
      <c r="E2" s="17"/>
      <c r="F2" s="17"/>
      <c r="G2" s="17"/>
      <c r="H2" s="17"/>
      <c r="I2" s="17"/>
      <c r="J2" s="17"/>
    </row>
    <row r="3" ht="15" customHeight="1" spans="1:10">
      <c r="A3" s="18" t="str">
        <f>'1-汇总表'!A3:G3</f>
        <v>评估基准日：2020年7月30日</v>
      </c>
      <c r="B3" s="18"/>
      <c r="C3" s="18"/>
      <c r="D3" s="18"/>
      <c r="E3" s="18"/>
      <c r="F3" s="18"/>
      <c r="G3" s="19"/>
      <c r="H3" s="19"/>
      <c r="I3" s="19"/>
      <c r="J3" s="19"/>
    </row>
    <row r="4" ht="15" customHeight="1" spans="1:10">
      <c r="A4" s="20"/>
      <c r="B4" s="20"/>
      <c r="C4" s="20"/>
      <c r="D4" s="20"/>
      <c r="E4" s="20"/>
      <c r="F4" s="20"/>
      <c r="G4" s="56"/>
      <c r="H4" s="56"/>
      <c r="I4" s="56"/>
      <c r="J4" s="21" t="s">
        <v>864</v>
      </c>
    </row>
    <row r="5" ht="15" customHeight="1" spans="1:10">
      <c r="A5" s="22" t="str">
        <f>'1-汇总表'!A5</f>
        <v>被评估单位（或产权持有单位）：贡山县隆鑫矿业有限公司</v>
      </c>
      <c r="J5" s="23" t="s">
        <v>22</v>
      </c>
    </row>
    <row r="6" s="41" customFormat="1" ht="30" customHeight="1" spans="1:10">
      <c r="A6" s="24" t="s">
        <v>379</v>
      </c>
      <c r="B6" s="24" t="s">
        <v>865</v>
      </c>
      <c r="C6" s="24" t="s">
        <v>752</v>
      </c>
      <c r="D6" s="24" t="s">
        <v>866</v>
      </c>
      <c r="E6" s="25" t="s">
        <v>541</v>
      </c>
      <c r="F6" s="26" t="s">
        <v>542</v>
      </c>
      <c r="G6" s="24" t="s">
        <v>543</v>
      </c>
      <c r="H6" s="24" t="s">
        <v>544</v>
      </c>
      <c r="I6" s="24" t="s">
        <v>576</v>
      </c>
      <c r="J6" s="24" t="s">
        <v>467</v>
      </c>
    </row>
    <row r="7" ht="15" customHeight="1" spans="1:10">
      <c r="A7" s="27"/>
      <c r="B7" s="63"/>
      <c r="C7" s="27"/>
      <c r="D7" s="27"/>
      <c r="E7" s="31"/>
      <c r="F7" s="34"/>
      <c r="G7" s="32"/>
      <c r="H7" s="32"/>
      <c r="I7" s="32" t="str">
        <f t="shared" ref="I7:I28" si="0">IF(F7=0,"",(G7-F7)/F7*100)</f>
        <v/>
      </c>
      <c r="J7" s="33"/>
    </row>
    <row r="8" ht="15" customHeight="1" spans="1:10">
      <c r="A8" s="33"/>
      <c r="B8" s="63"/>
      <c r="C8" s="29"/>
      <c r="D8" s="29"/>
      <c r="E8" s="31"/>
      <c r="F8" s="34"/>
      <c r="G8" s="32"/>
      <c r="H8" s="32"/>
      <c r="I8" s="32" t="str">
        <f t="shared" si="0"/>
        <v/>
      </c>
      <c r="J8" s="33"/>
    </row>
    <row r="9" ht="15" customHeight="1" spans="1:10">
      <c r="A9" s="33"/>
      <c r="B9" s="63"/>
      <c r="C9" s="29"/>
      <c r="D9" s="29"/>
      <c r="E9" s="31"/>
      <c r="F9" s="34"/>
      <c r="G9" s="32"/>
      <c r="H9" s="32"/>
      <c r="I9" s="32" t="str">
        <f t="shared" si="0"/>
        <v/>
      </c>
      <c r="J9" s="33"/>
    </row>
    <row r="10" ht="15" customHeight="1" spans="1:10">
      <c r="A10" s="33"/>
      <c r="B10" s="63"/>
      <c r="C10" s="29"/>
      <c r="D10" s="29"/>
      <c r="E10" s="31"/>
      <c r="F10" s="34"/>
      <c r="G10" s="32"/>
      <c r="H10" s="32"/>
      <c r="I10" s="32" t="str">
        <f t="shared" si="0"/>
        <v/>
      </c>
      <c r="J10" s="33"/>
    </row>
    <row r="11" ht="15" customHeight="1" spans="1:10">
      <c r="A11" s="33"/>
      <c r="B11" s="63"/>
      <c r="C11" s="29"/>
      <c r="D11" s="29"/>
      <c r="E11" s="31"/>
      <c r="F11" s="34"/>
      <c r="G11" s="32"/>
      <c r="H11" s="32"/>
      <c r="I11" s="32" t="str">
        <f t="shared" si="0"/>
        <v/>
      </c>
      <c r="J11" s="33"/>
    </row>
    <row r="12" ht="15" customHeight="1" spans="1:10">
      <c r="A12" s="33"/>
      <c r="B12" s="63"/>
      <c r="C12" s="29"/>
      <c r="D12" s="29"/>
      <c r="E12" s="31"/>
      <c r="F12" s="34"/>
      <c r="G12" s="32"/>
      <c r="H12" s="32"/>
      <c r="I12" s="32" t="str">
        <f t="shared" si="0"/>
        <v/>
      </c>
      <c r="J12" s="33"/>
    </row>
    <row r="13" ht="15" customHeight="1" spans="1:10">
      <c r="A13" s="33"/>
      <c r="B13" s="63"/>
      <c r="C13" s="29"/>
      <c r="D13" s="29"/>
      <c r="E13" s="31"/>
      <c r="F13" s="34"/>
      <c r="G13" s="32"/>
      <c r="H13" s="32"/>
      <c r="I13" s="32" t="str">
        <f t="shared" si="0"/>
        <v/>
      </c>
      <c r="J13" s="33"/>
    </row>
    <row r="14" ht="15" customHeight="1" spans="1:10">
      <c r="A14" s="33"/>
      <c r="B14" s="63"/>
      <c r="C14" s="29"/>
      <c r="D14" s="29"/>
      <c r="E14" s="31"/>
      <c r="F14" s="34"/>
      <c r="G14" s="32"/>
      <c r="H14" s="32"/>
      <c r="I14" s="32" t="str">
        <f t="shared" si="0"/>
        <v/>
      </c>
      <c r="J14" s="33"/>
    </row>
    <row r="15" ht="15" customHeight="1" spans="1:10">
      <c r="A15" s="33"/>
      <c r="B15" s="63"/>
      <c r="C15" s="29"/>
      <c r="D15" s="29"/>
      <c r="E15" s="31"/>
      <c r="F15" s="34"/>
      <c r="G15" s="32"/>
      <c r="H15" s="32"/>
      <c r="I15" s="32" t="str">
        <f t="shared" si="0"/>
        <v/>
      </c>
      <c r="J15" s="33"/>
    </row>
    <row r="16" ht="15" customHeight="1" spans="1:10">
      <c r="A16" s="33"/>
      <c r="B16" s="63"/>
      <c r="C16" s="29"/>
      <c r="D16" s="29"/>
      <c r="E16" s="31"/>
      <c r="F16" s="34"/>
      <c r="G16" s="32"/>
      <c r="H16" s="32"/>
      <c r="I16" s="32" t="str">
        <f t="shared" si="0"/>
        <v/>
      </c>
      <c r="J16" s="33"/>
    </row>
    <row r="17" ht="15" customHeight="1" spans="1:10">
      <c r="A17" s="33"/>
      <c r="B17" s="63"/>
      <c r="C17" s="29"/>
      <c r="D17" s="29"/>
      <c r="E17" s="31"/>
      <c r="F17" s="34"/>
      <c r="G17" s="32"/>
      <c r="H17" s="32"/>
      <c r="I17" s="32" t="str">
        <f t="shared" si="0"/>
        <v/>
      </c>
      <c r="J17" s="33"/>
    </row>
    <row r="18" ht="15" customHeight="1" spans="1:10">
      <c r="A18" s="33"/>
      <c r="B18" s="63"/>
      <c r="C18" s="29"/>
      <c r="D18" s="29"/>
      <c r="E18" s="31"/>
      <c r="F18" s="34"/>
      <c r="G18" s="32"/>
      <c r="H18" s="32"/>
      <c r="I18" s="32" t="str">
        <f t="shared" si="0"/>
        <v/>
      </c>
      <c r="J18" s="33"/>
    </row>
    <row r="19" ht="15" customHeight="1" spans="1:10">
      <c r="A19" s="33"/>
      <c r="B19" s="63"/>
      <c r="C19" s="29"/>
      <c r="D19" s="29"/>
      <c r="E19" s="31"/>
      <c r="F19" s="34"/>
      <c r="G19" s="32"/>
      <c r="H19" s="32"/>
      <c r="I19" s="32" t="str">
        <f t="shared" si="0"/>
        <v/>
      </c>
      <c r="J19" s="33"/>
    </row>
    <row r="20" ht="15" customHeight="1" spans="1:10">
      <c r="A20" s="33"/>
      <c r="B20" s="63"/>
      <c r="C20" s="29"/>
      <c r="D20" s="29"/>
      <c r="E20" s="31"/>
      <c r="F20" s="34"/>
      <c r="G20" s="32"/>
      <c r="H20" s="32"/>
      <c r="I20" s="32" t="str">
        <f t="shared" si="0"/>
        <v/>
      </c>
      <c r="J20" s="33"/>
    </row>
    <row r="21" ht="15" customHeight="1" spans="1:10">
      <c r="A21" s="33"/>
      <c r="B21" s="63"/>
      <c r="C21" s="29"/>
      <c r="D21" s="29"/>
      <c r="E21" s="31"/>
      <c r="F21" s="34"/>
      <c r="G21" s="32"/>
      <c r="H21" s="32"/>
      <c r="I21" s="32" t="str">
        <f t="shared" si="0"/>
        <v/>
      </c>
      <c r="J21" s="33"/>
    </row>
    <row r="22" ht="15" customHeight="1" spans="1:10">
      <c r="A22" s="33"/>
      <c r="B22" s="63"/>
      <c r="C22" s="29"/>
      <c r="D22" s="29"/>
      <c r="E22" s="31"/>
      <c r="F22" s="34"/>
      <c r="G22" s="32"/>
      <c r="H22" s="32"/>
      <c r="I22" s="32" t="str">
        <f t="shared" si="0"/>
        <v/>
      </c>
      <c r="J22" s="33"/>
    </row>
    <row r="23" ht="15" customHeight="1" spans="1:10">
      <c r="A23" s="33"/>
      <c r="B23" s="63"/>
      <c r="C23" s="29"/>
      <c r="D23" s="29"/>
      <c r="E23" s="31"/>
      <c r="F23" s="34"/>
      <c r="G23" s="32"/>
      <c r="H23" s="32"/>
      <c r="I23" s="32" t="str">
        <f t="shared" si="0"/>
        <v/>
      </c>
      <c r="J23" s="33"/>
    </row>
    <row r="24" ht="15" customHeight="1" spans="1:10">
      <c r="A24" s="33"/>
      <c r="B24" s="63"/>
      <c r="C24" s="29"/>
      <c r="D24" s="29"/>
      <c r="E24" s="31"/>
      <c r="F24" s="34"/>
      <c r="G24" s="32"/>
      <c r="H24" s="32"/>
      <c r="I24" s="32" t="str">
        <f t="shared" si="0"/>
        <v/>
      </c>
      <c r="J24" s="33"/>
    </row>
    <row r="25" ht="15" customHeight="1" spans="1:10">
      <c r="A25" s="33"/>
      <c r="B25" s="63"/>
      <c r="C25" s="29"/>
      <c r="D25" s="29"/>
      <c r="E25" s="31"/>
      <c r="F25" s="34"/>
      <c r="G25" s="32"/>
      <c r="H25" s="32"/>
      <c r="I25" s="32" t="str">
        <f t="shared" si="0"/>
        <v/>
      </c>
      <c r="J25" s="33"/>
    </row>
    <row r="26" ht="15" customHeight="1" spans="1:10">
      <c r="A26" s="33"/>
      <c r="B26" s="63"/>
      <c r="C26" s="29"/>
      <c r="D26" s="29"/>
      <c r="E26" s="31"/>
      <c r="F26" s="34"/>
      <c r="G26" s="32"/>
      <c r="H26" s="32"/>
      <c r="I26" s="32" t="str">
        <f t="shared" si="0"/>
        <v/>
      </c>
      <c r="J26" s="33"/>
    </row>
    <row r="27" ht="15" customHeight="1" spans="1:10">
      <c r="A27" s="33"/>
      <c r="B27" s="63"/>
      <c r="C27" s="29"/>
      <c r="D27" s="29"/>
      <c r="E27" s="31"/>
      <c r="F27" s="34"/>
      <c r="G27" s="32"/>
      <c r="H27" s="32"/>
      <c r="I27" s="32" t="str">
        <f t="shared" si="0"/>
        <v/>
      </c>
      <c r="J27" s="33"/>
    </row>
    <row r="28" ht="15" customHeight="1" spans="1:10">
      <c r="A28" s="35" t="s">
        <v>745</v>
      </c>
      <c r="B28" s="36"/>
      <c r="C28" s="29"/>
      <c r="D28" s="29"/>
      <c r="E28" s="31">
        <f>SUM(E7:E27)</f>
        <v>0</v>
      </c>
      <c r="F28" s="34">
        <f>SUM(F7:F27)</f>
        <v>0</v>
      </c>
      <c r="G28" s="32">
        <f>SUM(G7:G27)</f>
        <v>0</v>
      </c>
      <c r="H28" s="32">
        <f>G28-F28</f>
        <v>0</v>
      </c>
      <c r="I28" s="32" t="str">
        <f t="shared" si="0"/>
        <v/>
      </c>
      <c r="J28" s="33"/>
    </row>
    <row r="29" customHeight="1" spans="1:8">
      <c r="A29" s="37" t="str">
        <f>封面!$D$17&amp;封面!$E$17</f>
        <v>被评估单位（或产权持有单位）填表人：</v>
      </c>
      <c r="B29" s="38"/>
      <c r="F29" s="39"/>
      <c r="H29" s="38" t="str">
        <f>评估人员!$C$3&amp;"："&amp;评估人员!$D$10</f>
        <v>评估人员：</v>
      </c>
    </row>
    <row r="30" customHeight="1" spans="1:2">
      <c r="A30" s="37" t="str">
        <f>封面!$D$19&amp;封面!$E$19&amp;封面!$F$19&amp;封面!$G$19&amp;封面!$H$19&amp;封面!$I$19&amp;封面!$J$19</f>
        <v>填表日期：2020年5月20日</v>
      </c>
      <c r="B30" s="38"/>
    </row>
  </sheetData>
  <mergeCells count="3">
    <mergeCell ref="A2:J2"/>
    <mergeCell ref="A3:J3"/>
    <mergeCell ref="A28:B28"/>
  </mergeCells>
  <hyperlinks>
    <hyperlink ref="A1" location="索引目录!D26" display="返回索引页"/>
    <hyperlink ref="B1" location="'3-流动汇总'!B15"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&amp;R&amp;"仿宋_GB2312,常规"&amp;10
共&amp;N页第&amp;P页</oddHeader>
  </headerFooter>
  <legacyDrawing r:id="rId2"/>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0"/>
  <sheetViews>
    <sheetView workbookViewId="0">
      <pane xSplit="6" ySplit="6" topLeftCell="G7" activePane="bottomRight" state="frozen"/>
      <selection/>
      <selection pane="topRight"/>
      <selection pane="bottomLeft"/>
      <selection pane="bottomRight" activeCell="G7" sqref="G7"/>
    </sheetView>
  </sheetViews>
  <sheetFormatPr defaultColWidth="8.64166666666667" defaultRowHeight="15.75" customHeight="1"/>
  <cols>
    <col min="1" max="1" width="8.5" style="13" customWidth="1"/>
    <col min="2" max="2" width="26.5" style="13" customWidth="1"/>
    <col min="3" max="3" width="12.7083333333333" style="13" customWidth="1"/>
    <col min="4" max="4" width="19.7083333333333" style="13" customWidth="1"/>
    <col min="5" max="5" width="13.5" style="13" hidden="1" customWidth="1" outlineLevel="1"/>
    <col min="6" max="6" width="13.5" style="13" customWidth="1" collapsed="1"/>
    <col min="7" max="8" width="13.5" style="13" customWidth="1"/>
    <col min="9" max="9" width="9.70833333333333" style="13" customWidth="1"/>
    <col min="10" max="10" width="15.5" style="13" customWidth="1"/>
    <col min="11" max="32" width="9" style="13"/>
    <col min="33" max="16384" width="8.64166666666667" style="13"/>
  </cols>
  <sheetData>
    <row r="1" ht="14.25" customHeight="1" spans="1:10">
      <c r="A1" s="14" t="s">
        <v>19</v>
      </c>
      <c r="B1" s="15" t="s">
        <v>572</v>
      </c>
      <c r="C1" s="15"/>
      <c r="D1" s="15"/>
      <c r="E1" s="16"/>
      <c r="F1" s="16"/>
      <c r="G1" s="16"/>
      <c r="H1" s="16"/>
      <c r="I1" s="16"/>
      <c r="J1" s="16"/>
    </row>
    <row r="2" s="47" customFormat="1" ht="30" customHeight="1" spans="1:10">
      <c r="A2" s="17" t="s">
        <v>867</v>
      </c>
      <c r="B2" s="17"/>
      <c r="C2" s="17"/>
      <c r="D2" s="17"/>
      <c r="E2" s="17"/>
      <c r="F2" s="17"/>
      <c r="G2" s="17"/>
      <c r="H2" s="17"/>
      <c r="I2" s="17"/>
      <c r="J2" s="17"/>
    </row>
    <row r="3" ht="15" customHeight="1" spans="1:10">
      <c r="A3" s="18" t="str">
        <f>'1-汇总表'!A3:G3</f>
        <v>评估基准日：2020年7月30日</v>
      </c>
      <c r="B3" s="18"/>
      <c r="C3" s="18"/>
      <c r="D3" s="18"/>
      <c r="E3" s="18"/>
      <c r="F3" s="18"/>
      <c r="G3" s="18"/>
      <c r="H3" s="18"/>
      <c r="I3" s="18"/>
      <c r="J3" s="18"/>
    </row>
    <row r="4" ht="15" customHeight="1" spans="1:10">
      <c r="A4" s="20"/>
      <c r="B4" s="20"/>
      <c r="C4" s="20"/>
      <c r="D4" s="20"/>
      <c r="E4" s="20"/>
      <c r="F4" s="20"/>
      <c r="G4" s="20"/>
      <c r="H4" s="20"/>
      <c r="I4" s="20"/>
      <c r="J4" s="43" t="s">
        <v>868</v>
      </c>
    </row>
    <row r="5" ht="15" customHeight="1" spans="1:10">
      <c r="A5" s="22" t="str">
        <f>'1-汇总表'!A5</f>
        <v>被评估单位（或产权持有单位）：贡山县隆鑫矿业有限公司</v>
      </c>
      <c r="J5" s="23" t="s">
        <v>22</v>
      </c>
    </row>
    <row r="6" s="41" customFormat="1" ht="15" customHeight="1" spans="1:10">
      <c r="A6" s="24" t="s">
        <v>379</v>
      </c>
      <c r="B6" s="24" t="s">
        <v>865</v>
      </c>
      <c r="C6" s="24" t="s">
        <v>752</v>
      </c>
      <c r="D6" s="24" t="s">
        <v>866</v>
      </c>
      <c r="E6" s="25" t="s">
        <v>541</v>
      </c>
      <c r="F6" s="26" t="s">
        <v>542</v>
      </c>
      <c r="G6" s="24" t="s">
        <v>543</v>
      </c>
      <c r="H6" s="24" t="s">
        <v>544</v>
      </c>
      <c r="I6" s="24" t="s">
        <v>576</v>
      </c>
      <c r="J6" s="24" t="s">
        <v>467</v>
      </c>
    </row>
    <row r="7" ht="15" customHeight="1" spans="1:10">
      <c r="A7" s="27"/>
      <c r="B7" s="63"/>
      <c r="C7" s="63"/>
      <c r="D7" s="63"/>
      <c r="E7" s="31"/>
      <c r="F7" s="34"/>
      <c r="G7" s="32"/>
      <c r="H7" s="32"/>
      <c r="I7" s="32" t="str">
        <f>IF(F7=0,"",(G7-F7)/F7*100)</f>
        <v/>
      </c>
      <c r="J7" s="33"/>
    </row>
    <row r="8" ht="15" customHeight="1" spans="1:10">
      <c r="A8" s="27"/>
      <c r="B8" s="63"/>
      <c r="C8" s="146"/>
      <c r="D8" s="146"/>
      <c r="E8" s="31"/>
      <c r="F8" s="34"/>
      <c r="G8" s="32"/>
      <c r="H8" s="32"/>
      <c r="I8" s="32" t="str">
        <f t="shared" ref="I8:I28" si="0">IF(F8=0,"",(G8-F8)/F8*100)</f>
        <v/>
      </c>
      <c r="J8" s="33"/>
    </row>
    <row r="9" ht="15" customHeight="1" spans="1:10">
      <c r="A9" s="27"/>
      <c r="B9" s="63"/>
      <c r="C9" s="63"/>
      <c r="D9" s="63"/>
      <c r="E9" s="31"/>
      <c r="F9" s="34"/>
      <c r="G9" s="32"/>
      <c r="H9" s="32"/>
      <c r="I9" s="32" t="str">
        <f t="shared" si="0"/>
        <v/>
      </c>
      <c r="J9" s="33"/>
    </row>
    <row r="10" ht="15" customHeight="1" spans="1:10">
      <c r="A10" s="27"/>
      <c r="B10" s="63"/>
      <c r="C10" s="63"/>
      <c r="D10" s="63"/>
      <c r="E10" s="31"/>
      <c r="F10" s="34"/>
      <c r="G10" s="32"/>
      <c r="H10" s="32"/>
      <c r="I10" s="32" t="str">
        <f t="shared" si="0"/>
        <v/>
      </c>
      <c r="J10" s="33"/>
    </row>
    <row r="11" ht="15" customHeight="1" spans="1:10">
      <c r="A11" s="27"/>
      <c r="B11" s="63"/>
      <c r="C11" s="63"/>
      <c r="D11" s="63"/>
      <c r="E11" s="31"/>
      <c r="F11" s="34"/>
      <c r="G11" s="32"/>
      <c r="H11" s="32"/>
      <c r="I11" s="32" t="str">
        <f t="shared" si="0"/>
        <v/>
      </c>
      <c r="J11" s="33"/>
    </row>
    <row r="12" ht="15" customHeight="1" spans="1:10">
      <c r="A12" s="27"/>
      <c r="B12" s="63"/>
      <c r="C12" s="63"/>
      <c r="D12" s="63"/>
      <c r="E12" s="31"/>
      <c r="F12" s="34"/>
      <c r="G12" s="32"/>
      <c r="H12" s="32"/>
      <c r="I12" s="32" t="str">
        <f t="shared" si="0"/>
        <v/>
      </c>
      <c r="J12" s="33"/>
    </row>
    <row r="13" ht="15" customHeight="1" spans="1:10">
      <c r="A13" s="27"/>
      <c r="B13" s="63"/>
      <c r="C13" s="63"/>
      <c r="D13" s="63"/>
      <c r="E13" s="31"/>
      <c r="F13" s="34"/>
      <c r="G13" s="32"/>
      <c r="H13" s="32"/>
      <c r="I13" s="32" t="str">
        <f t="shared" si="0"/>
        <v/>
      </c>
      <c r="J13" s="33"/>
    </row>
    <row r="14" ht="15" customHeight="1" spans="1:10">
      <c r="A14" s="27"/>
      <c r="B14" s="63"/>
      <c r="C14" s="63"/>
      <c r="D14" s="63"/>
      <c r="E14" s="31"/>
      <c r="F14" s="34"/>
      <c r="G14" s="32"/>
      <c r="H14" s="32"/>
      <c r="I14" s="32" t="str">
        <f t="shared" si="0"/>
        <v/>
      </c>
      <c r="J14" s="33"/>
    </row>
    <row r="15" ht="15" customHeight="1" spans="1:10">
      <c r="A15" s="27"/>
      <c r="B15" s="63"/>
      <c r="C15" s="63"/>
      <c r="D15" s="63"/>
      <c r="E15" s="31"/>
      <c r="F15" s="34"/>
      <c r="G15" s="32"/>
      <c r="H15" s="32"/>
      <c r="I15" s="32" t="str">
        <f t="shared" si="0"/>
        <v/>
      </c>
      <c r="J15" s="33"/>
    </row>
    <row r="16" ht="15" customHeight="1" spans="1:10">
      <c r="A16" s="27"/>
      <c r="B16" s="63"/>
      <c r="C16" s="63"/>
      <c r="D16" s="63"/>
      <c r="E16" s="31"/>
      <c r="F16" s="34"/>
      <c r="G16" s="32"/>
      <c r="H16" s="32"/>
      <c r="I16" s="32" t="str">
        <f t="shared" si="0"/>
        <v/>
      </c>
      <c r="J16" s="33"/>
    </row>
    <row r="17" ht="15" customHeight="1" spans="1:10">
      <c r="A17" s="27"/>
      <c r="B17" s="63"/>
      <c r="C17" s="63"/>
      <c r="D17" s="63"/>
      <c r="E17" s="31"/>
      <c r="F17" s="34"/>
      <c r="G17" s="32"/>
      <c r="H17" s="32"/>
      <c r="I17" s="32" t="str">
        <f t="shared" si="0"/>
        <v/>
      </c>
      <c r="J17" s="33"/>
    </row>
    <row r="18" ht="15" customHeight="1" spans="1:10">
      <c r="A18" s="27"/>
      <c r="B18" s="63"/>
      <c r="C18" s="63"/>
      <c r="D18" s="63"/>
      <c r="E18" s="31"/>
      <c r="F18" s="34"/>
      <c r="G18" s="32"/>
      <c r="H18" s="32"/>
      <c r="I18" s="32" t="str">
        <f t="shared" si="0"/>
        <v/>
      </c>
      <c r="J18" s="33"/>
    </row>
    <row r="19" ht="15" customHeight="1" spans="1:10">
      <c r="A19" s="27"/>
      <c r="B19" s="63"/>
      <c r="C19" s="63"/>
      <c r="D19" s="63"/>
      <c r="E19" s="31"/>
      <c r="F19" s="34"/>
      <c r="G19" s="32"/>
      <c r="H19" s="32"/>
      <c r="I19" s="32" t="str">
        <f t="shared" si="0"/>
        <v/>
      </c>
      <c r="J19" s="33"/>
    </row>
    <row r="20" ht="15" customHeight="1" spans="1:10">
      <c r="A20" s="27"/>
      <c r="B20" s="63"/>
      <c r="C20" s="63"/>
      <c r="D20" s="63"/>
      <c r="E20" s="31"/>
      <c r="F20" s="34"/>
      <c r="G20" s="32"/>
      <c r="H20" s="32"/>
      <c r="I20" s="32" t="str">
        <f t="shared" si="0"/>
        <v/>
      </c>
      <c r="J20" s="33"/>
    </row>
    <row r="21" ht="15" customHeight="1" spans="1:10">
      <c r="A21" s="27"/>
      <c r="B21" s="63"/>
      <c r="C21" s="63"/>
      <c r="D21" s="63"/>
      <c r="E21" s="31"/>
      <c r="F21" s="34"/>
      <c r="G21" s="32"/>
      <c r="H21" s="32"/>
      <c r="I21" s="32" t="str">
        <f t="shared" si="0"/>
        <v/>
      </c>
      <c r="J21" s="33"/>
    </row>
    <row r="22" ht="15" customHeight="1" spans="1:10">
      <c r="A22" s="27"/>
      <c r="B22" s="63"/>
      <c r="C22" s="63"/>
      <c r="D22" s="63"/>
      <c r="E22" s="31"/>
      <c r="F22" s="34"/>
      <c r="G22" s="32"/>
      <c r="H22" s="32"/>
      <c r="I22" s="32" t="str">
        <f t="shared" si="0"/>
        <v/>
      </c>
      <c r="J22" s="33"/>
    </row>
    <row r="23" ht="15" customHeight="1" spans="1:10">
      <c r="A23" s="27"/>
      <c r="B23" s="63"/>
      <c r="C23" s="63"/>
      <c r="D23" s="63"/>
      <c r="E23" s="31"/>
      <c r="F23" s="34"/>
      <c r="G23" s="32"/>
      <c r="H23" s="32"/>
      <c r="I23" s="32" t="str">
        <f t="shared" si="0"/>
        <v/>
      </c>
      <c r="J23" s="33"/>
    </row>
    <row r="24" ht="15" customHeight="1" spans="1:10">
      <c r="A24" s="27"/>
      <c r="B24" s="63"/>
      <c r="C24" s="63"/>
      <c r="D24" s="63"/>
      <c r="E24" s="31"/>
      <c r="F24" s="34"/>
      <c r="G24" s="32"/>
      <c r="H24" s="32"/>
      <c r="I24" s="32" t="str">
        <f t="shared" si="0"/>
        <v/>
      </c>
      <c r="J24" s="33"/>
    </row>
    <row r="25" ht="15" customHeight="1" spans="1:10">
      <c r="A25" s="27"/>
      <c r="B25" s="63"/>
      <c r="C25" s="63"/>
      <c r="D25" s="63"/>
      <c r="E25" s="31"/>
      <c r="F25" s="34"/>
      <c r="G25" s="32"/>
      <c r="H25" s="32"/>
      <c r="I25" s="32" t="str">
        <f t="shared" si="0"/>
        <v/>
      </c>
      <c r="J25" s="33"/>
    </row>
    <row r="26" ht="15" customHeight="1" spans="1:10">
      <c r="A26" s="27"/>
      <c r="B26" s="63"/>
      <c r="C26" s="63"/>
      <c r="D26" s="63"/>
      <c r="E26" s="31"/>
      <c r="F26" s="34"/>
      <c r="G26" s="32"/>
      <c r="H26" s="32"/>
      <c r="I26" s="32" t="str">
        <f t="shared" si="0"/>
        <v/>
      </c>
      <c r="J26" s="33"/>
    </row>
    <row r="27" ht="15" customHeight="1" spans="1:10">
      <c r="A27" s="27"/>
      <c r="B27" s="63"/>
      <c r="C27" s="63"/>
      <c r="D27" s="63"/>
      <c r="E27" s="31"/>
      <c r="F27" s="34"/>
      <c r="G27" s="32"/>
      <c r="H27" s="32"/>
      <c r="I27" s="32" t="str">
        <f t="shared" si="0"/>
        <v/>
      </c>
      <c r="J27" s="33"/>
    </row>
    <row r="28" ht="15" customHeight="1" spans="1:10">
      <c r="A28" s="35" t="s">
        <v>745</v>
      </c>
      <c r="B28" s="36"/>
      <c r="C28" s="146"/>
      <c r="D28" s="146"/>
      <c r="E28" s="31">
        <f>SUM(E7:E27)</f>
        <v>0</v>
      </c>
      <c r="F28" s="34">
        <f>SUM(F7:F27)</f>
        <v>0</v>
      </c>
      <c r="G28" s="32">
        <f>SUM(G7:G27)</f>
        <v>0</v>
      </c>
      <c r="H28" s="32">
        <f>G28-F28</f>
        <v>0</v>
      </c>
      <c r="I28" s="32" t="str">
        <f t="shared" si="0"/>
        <v/>
      </c>
      <c r="J28" s="33"/>
    </row>
    <row r="29" customHeight="1" spans="1:8">
      <c r="A29" s="37" t="str">
        <f>封面!$D$17&amp;封面!$E$17</f>
        <v>被评估单位（或产权持有单位）填表人：</v>
      </c>
      <c r="B29" s="38"/>
      <c r="H29" s="38" t="str">
        <f>评估人员!$C$3&amp;"："&amp;评估人员!$D$10</f>
        <v>评估人员：</v>
      </c>
    </row>
    <row r="30" customHeight="1" spans="1:2">
      <c r="A30" s="37" t="str">
        <f>封面!$D$19&amp;封面!$E$19&amp;封面!$F$19&amp;封面!$G$19&amp;封面!$H$19&amp;封面!$I$19&amp;封面!$J$19</f>
        <v>填表日期：2020年5月20日</v>
      </c>
      <c r="B30" s="38"/>
    </row>
  </sheetData>
  <mergeCells count="3">
    <mergeCell ref="A2:J2"/>
    <mergeCell ref="A3:J3"/>
    <mergeCell ref="A28:B28"/>
  </mergeCells>
  <hyperlinks>
    <hyperlink ref="A1" location="索引目录!D27" display="返回索引页"/>
    <hyperlink ref="B1" location="'3-流动汇总'!B16"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&amp;R&amp;"宋体,常规"&amp;10
&amp;"仿宋_GB2312,常规"
共&amp;N页第&amp;P页</oddHeader>
  </headerFooter>
  <legacyDrawing r:id="rId2"/>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0"/>
  </sheetPr>
  <dimension ref="A1:G29"/>
  <sheetViews>
    <sheetView workbookViewId="0">
      <pane xSplit="2" ySplit="6" topLeftCell="C19" activePane="bottomRight" state="frozen"/>
      <selection/>
      <selection pane="topRight"/>
      <selection pane="bottomLeft"/>
      <selection pane="bottomRight" activeCell="F15" sqref="F15"/>
    </sheetView>
  </sheetViews>
  <sheetFormatPr defaultColWidth="8.64166666666667" defaultRowHeight="12.85" outlineLevelCol="6"/>
  <cols>
    <col min="1" max="1" width="9.35833333333333" style="70" customWidth="1"/>
    <col min="2" max="2" width="27.7083333333333" style="70" customWidth="1"/>
    <col min="3" max="3" width="17.0666666666667" style="70" hidden="1" customWidth="1" outlineLevel="1"/>
    <col min="4" max="4" width="21.5" style="70" customWidth="1" collapsed="1"/>
    <col min="5" max="5" width="21.0666666666667" style="70" customWidth="1"/>
    <col min="6" max="6" width="20.3583333333333" style="70" customWidth="1"/>
    <col min="7" max="7" width="18.5666666666667" style="70" customWidth="1"/>
    <col min="8" max="32" width="9" style="70"/>
    <col min="33" max="16384" width="8.64166666666667" style="70"/>
  </cols>
  <sheetData>
    <row r="1" spans="1:2">
      <c r="A1" s="485" t="s">
        <v>19</v>
      </c>
      <c r="B1" s="40" t="s">
        <v>572</v>
      </c>
    </row>
    <row r="2" s="67" customFormat="1" ht="30" customHeight="1" spans="1:7">
      <c r="A2" s="74" t="s">
        <v>869</v>
      </c>
      <c r="B2" s="74"/>
      <c r="C2" s="74"/>
      <c r="D2" s="74"/>
      <c r="E2" s="74"/>
      <c r="F2" s="74"/>
      <c r="G2" s="74"/>
    </row>
    <row r="3" ht="15" customHeight="1" spans="1:7">
      <c r="A3" s="75" t="str">
        <f>'1-汇总表'!A3:G3</f>
        <v>评估基准日：2020年7月30日</v>
      </c>
      <c r="B3" s="75"/>
      <c r="C3" s="75"/>
      <c r="D3" s="75"/>
      <c r="E3" s="75"/>
      <c r="F3" s="75"/>
      <c r="G3" s="75"/>
    </row>
    <row r="4" ht="15" customHeight="1" spans="1:7">
      <c r="A4" s="76"/>
      <c r="B4" s="76"/>
      <c r="C4" s="76"/>
      <c r="D4" s="76"/>
      <c r="E4" s="76"/>
      <c r="F4" s="76"/>
      <c r="G4" s="511" t="s">
        <v>870</v>
      </c>
    </row>
    <row r="5" ht="15" customHeight="1" spans="1:7">
      <c r="A5" s="78" t="str">
        <f>'1-汇总表'!A5</f>
        <v>被评估单位（或产权持有单位）：贡山县隆鑫矿业有限公司</v>
      </c>
      <c r="G5" s="79" t="s">
        <v>22</v>
      </c>
    </row>
    <row r="6" s="68" customFormat="1" ht="15" customHeight="1" spans="1:7">
      <c r="A6" s="80" t="s">
        <v>621</v>
      </c>
      <c r="B6" s="80" t="s">
        <v>575</v>
      </c>
      <c r="C6" s="80" t="s">
        <v>541</v>
      </c>
      <c r="D6" s="80" t="s">
        <v>542</v>
      </c>
      <c r="E6" s="80" t="s">
        <v>543</v>
      </c>
      <c r="F6" s="243" t="s">
        <v>544</v>
      </c>
      <c r="G6" s="80" t="s">
        <v>576</v>
      </c>
    </row>
    <row r="7" ht="15" customHeight="1" spans="1:7">
      <c r="A7" s="82" t="s">
        <v>871</v>
      </c>
      <c r="B7" s="533" t="s">
        <v>497</v>
      </c>
      <c r="C7" s="85">
        <f>'4-1可供出售金融资产汇总'!C28</f>
        <v>0</v>
      </c>
      <c r="D7" s="85">
        <f>'4-1可供出售金融资产汇总'!D28</f>
        <v>0</v>
      </c>
      <c r="E7" s="86">
        <f>'4-1可供出售金融资产汇总'!E28</f>
        <v>0</v>
      </c>
      <c r="F7" s="86">
        <f t="shared" ref="F7:F23" si="0">E7-D7</f>
        <v>0</v>
      </c>
      <c r="G7" s="87" t="str">
        <f t="shared" ref="G7:G23" si="1">IF(D7=0,"",F7/D7*100)</f>
        <v/>
      </c>
    </row>
    <row r="8" ht="15" customHeight="1" spans="1:7">
      <c r="A8" s="82" t="s">
        <v>872</v>
      </c>
      <c r="B8" s="533" t="s">
        <v>499</v>
      </c>
      <c r="C8" s="85">
        <f>'4-2持有到期投资'!H28</f>
        <v>0</v>
      </c>
      <c r="D8" s="85">
        <f>'4-2持有到期投资'!I28</f>
        <v>0</v>
      </c>
      <c r="E8" s="86">
        <f>'4-2持有到期投资'!J28</f>
        <v>0</v>
      </c>
      <c r="F8" s="86">
        <f t="shared" si="0"/>
        <v>0</v>
      </c>
      <c r="G8" s="87" t="str">
        <f t="shared" si="1"/>
        <v/>
      </c>
    </row>
    <row r="9" ht="15" customHeight="1" spans="1:7">
      <c r="A9" s="82" t="s">
        <v>873</v>
      </c>
      <c r="B9" s="533" t="s">
        <v>501</v>
      </c>
      <c r="C9" s="85">
        <f>'4-3长期应收'!E27</f>
        <v>0</v>
      </c>
      <c r="D9" s="85">
        <f>'4-3长期应收'!F27</f>
        <v>0</v>
      </c>
      <c r="E9" s="86">
        <f>'4-3长期应收'!G27</f>
        <v>0</v>
      </c>
      <c r="F9" s="86">
        <f t="shared" si="0"/>
        <v>0</v>
      </c>
      <c r="G9" s="87" t="str">
        <f t="shared" si="1"/>
        <v/>
      </c>
    </row>
    <row r="10" ht="15" customHeight="1" spans="1:7">
      <c r="A10" s="82" t="s">
        <v>874</v>
      </c>
      <c r="B10" s="533" t="s">
        <v>82</v>
      </c>
      <c r="C10" s="85">
        <f>'4-4股权投资'!G28</f>
        <v>0</v>
      </c>
      <c r="D10" s="85">
        <f>'4-4股权投资'!H28</f>
        <v>0</v>
      </c>
      <c r="E10" s="86">
        <f>'4-4股权投资'!I28</f>
        <v>0</v>
      </c>
      <c r="F10" s="86">
        <f t="shared" si="0"/>
        <v>0</v>
      </c>
      <c r="G10" s="87" t="str">
        <f t="shared" si="1"/>
        <v/>
      </c>
    </row>
    <row r="11" ht="15" customHeight="1" spans="1:7">
      <c r="A11" s="82" t="s">
        <v>875</v>
      </c>
      <c r="B11" s="533" t="s">
        <v>83</v>
      </c>
      <c r="C11" s="85">
        <f>'4-5投资性房地产汇总'!D28</f>
        <v>0</v>
      </c>
      <c r="D11" s="85">
        <f>'4-5投资性房地产汇总'!F28</f>
        <v>0</v>
      </c>
      <c r="E11" s="86">
        <f>'4-5投资性房地产汇总'!I28</f>
        <v>0</v>
      </c>
      <c r="F11" s="86">
        <f t="shared" si="0"/>
        <v>0</v>
      </c>
      <c r="G11" s="87" t="str">
        <f t="shared" si="1"/>
        <v/>
      </c>
    </row>
    <row r="12" ht="15" customHeight="1" spans="1:7">
      <c r="A12" s="82" t="s">
        <v>876</v>
      </c>
      <c r="B12" s="533" t="s">
        <v>505</v>
      </c>
      <c r="C12" s="85" t="e">
        <f>'4-6固定资产汇总'!D21</f>
        <v>#REF!</v>
      </c>
      <c r="D12" s="85" t="str">
        <f>'4-6固定资产汇总'!F21</f>
        <v>-</v>
      </c>
      <c r="E12" s="86">
        <f>'4-6固定资产汇总'!H21</f>
        <v>0</v>
      </c>
      <c r="F12" s="86" t="e">
        <f t="shared" si="0"/>
        <v>#VALUE!</v>
      </c>
      <c r="G12" s="87" t="e">
        <f t="shared" si="1"/>
        <v>#VALUE!</v>
      </c>
    </row>
    <row r="13" ht="15" customHeight="1" spans="1:7">
      <c r="A13" s="82" t="s">
        <v>877</v>
      </c>
      <c r="B13" s="533" t="s">
        <v>507</v>
      </c>
      <c r="C13" s="85">
        <f>'4-7在建工程汇总'!C28</f>
        <v>0</v>
      </c>
      <c r="D13" s="85">
        <f>'4-7在建工程汇总'!D28</f>
        <v>450800566.49</v>
      </c>
      <c r="E13" s="86">
        <f>'4-7在建工程汇总'!E28</f>
        <v>0</v>
      </c>
      <c r="F13" s="86">
        <f t="shared" si="0"/>
        <v>-450800566.49</v>
      </c>
      <c r="G13" s="87">
        <f t="shared" si="1"/>
        <v>-100</v>
      </c>
    </row>
    <row r="14" ht="15" customHeight="1" spans="1:7">
      <c r="A14" s="82" t="s">
        <v>878</v>
      </c>
      <c r="B14" s="533" t="s">
        <v>509</v>
      </c>
      <c r="C14" s="85">
        <f>'4-8工程物资'!G28</f>
        <v>0</v>
      </c>
      <c r="D14" s="85">
        <f>'4-8工程物资'!J28</f>
        <v>0</v>
      </c>
      <c r="E14" s="86">
        <f>'4-8工程物资'!M28</f>
        <v>0</v>
      </c>
      <c r="F14" s="86">
        <f t="shared" si="0"/>
        <v>0</v>
      </c>
      <c r="G14" s="87" t="str">
        <f t="shared" si="1"/>
        <v/>
      </c>
    </row>
    <row r="15" ht="15" customHeight="1" spans="1:7">
      <c r="A15" s="82" t="s">
        <v>879</v>
      </c>
      <c r="B15" s="533" t="s">
        <v>511</v>
      </c>
      <c r="C15" s="85">
        <f>'4-9固定资产清理'!D28</f>
        <v>0</v>
      </c>
      <c r="D15" s="85">
        <f>'4-9固定资产清理'!E28</f>
        <v>0</v>
      </c>
      <c r="E15" s="86">
        <f>'4-9固定资产清理'!F28</f>
        <v>0</v>
      </c>
      <c r="F15" s="86">
        <f t="shared" si="0"/>
        <v>0</v>
      </c>
      <c r="G15" s="87" t="str">
        <f t="shared" si="1"/>
        <v/>
      </c>
    </row>
    <row r="16" ht="15" customHeight="1" spans="1:7">
      <c r="A16" s="82" t="s">
        <v>880</v>
      </c>
      <c r="B16" s="533" t="s">
        <v>513</v>
      </c>
      <c r="C16" s="85">
        <f>'4-10生产性生物资产'!H28</f>
        <v>0</v>
      </c>
      <c r="D16" s="85">
        <f>'4-10生产性生物资产'!J28</f>
        <v>0</v>
      </c>
      <c r="E16" s="86">
        <f>'4-10生产性生物资产'!M28</f>
        <v>0</v>
      </c>
      <c r="F16" s="86">
        <f t="shared" si="0"/>
        <v>0</v>
      </c>
      <c r="G16" s="87" t="str">
        <f t="shared" si="1"/>
        <v/>
      </c>
    </row>
    <row r="17" ht="15" customHeight="1" spans="1:7">
      <c r="A17" s="82" t="s">
        <v>881</v>
      </c>
      <c r="B17" s="533" t="s">
        <v>515</v>
      </c>
      <c r="C17" s="85">
        <f>'4-11油气资产'!I28</f>
        <v>0</v>
      </c>
      <c r="D17" s="85">
        <f>'4-11油气资产'!K28</f>
        <v>0</v>
      </c>
      <c r="E17" s="86">
        <f>'4-11油气资产'!N28</f>
        <v>0</v>
      </c>
      <c r="F17" s="86">
        <f t="shared" si="0"/>
        <v>0</v>
      </c>
      <c r="G17" s="87" t="str">
        <f t="shared" si="1"/>
        <v/>
      </c>
    </row>
    <row r="18" ht="15" customHeight="1" spans="1:7">
      <c r="A18" s="82" t="s">
        <v>882</v>
      </c>
      <c r="B18" s="533" t="s">
        <v>517</v>
      </c>
      <c r="C18" s="85">
        <f>'4-12无形资产汇总'!C20</f>
        <v>0</v>
      </c>
      <c r="D18" s="85">
        <f>'4-12无形资产汇总'!D20</f>
        <v>0</v>
      </c>
      <c r="E18" s="86">
        <f>'4-12无形资产汇总'!E20</f>
        <v>65785950</v>
      </c>
      <c r="F18" s="86">
        <f t="shared" si="0"/>
        <v>65785950</v>
      </c>
      <c r="G18" s="87" t="str">
        <f t="shared" si="1"/>
        <v/>
      </c>
    </row>
    <row r="19" ht="15" customHeight="1" spans="1:7">
      <c r="A19" s="82" t="s">
        <v>883</v>
      </c>
      <c r="B19" s="533" t="s">
        <v>518</v>
      </c>
      <c r="C19" s="85">
        <f>'4-13开发支出'!D28</f>
        <v>0</v>
      </c>
      <c r="D19" s="85">
        <f>'4-13开发支出'!E28</f>
        <v>0</v>
      </c>
      <c r="E19" s="86">
        <f>'4-13开发支出'!F28</f>
        <v>0</v>
      </c>
      <c r="F19" s="86">
        <f t="shared" si="0"/>
        <v>0</v>
      </c>
      <c r="G19" s="87" t="str">
        <f t="shared" si="1"/>
        <v/>
      </c>
    </row>
    <row r="20" ht="15" customHeight="1" spans="1:7">
      <c r="A20" s="82" t="s">
        <v>884</v>
      </c>
      <c r="B20" s="533" t="s">
        <v>520</v>
      </c>
      <c r="C20" s="85">
        <f>'4-14商誉'!D28</f>
        <v>0</v>
      </c>
      <c r="D20" s="85">
        <f>'4-14商誉'!E28</f>
        <v>0</v>
      </c>
      <c r="E20" s="86">
        <f>'4-14商誉'!F28</f>
        <v>0</v>
      </c>
      <c r="F20" s="86">
        <f t="shared" si="0"/>
        <v>0</v>
      </c>
      <c r="G20" s="87" t="str">
        <f t="shared" si="1"/>
        <v/>
      </c>
    </row>
    <row r="21" ht="15" customHeight="1" spans="1:7">
      <c r="A21" s="82" t="s">
        <v>885</v>
      </c>
      <c r="B21" s="533" t="s">
        <v>522</v>
      </c>
      <c r="C21" s="85">
        <f>'4-15长期待摊费用'!F25</f>
        <v>0</v>
      </c>
      <c r="D21" s="85">
        <f>'4-15长期待摊费用'!G25</f>
        <v>6534350.36</v>
      </c>
      <c r="E21" s="86">
        <f>'4-15长期待摊费用'!I25</f>
        <v>0</v>
      </c>
      <c r="F21" s="86">
        <f t="shared" si="0"/>
        <v>-6534350.36</v>
      </c>
      <c r="G21" s="87">
        <f t="shared" si="1"/>
        <v>-100</v>
      </c>
    </row>
    <row r="22" ht="15" customHeight="1" spans="1:7">
      <c r="A22" s="82" t="s">
        <v>886</v>
      </c>
      <c r="B22" s="533" t="s">
        <v>524</v>
      </c>
      <c r="C22" s="85">
        <f>'4-16递延所得税资产'!D28</f>
        <v>0</v>
      </c>
      <c r="D22" s="85">
        <f>'4-16递延所得税资产'!E28</f>
        <v>0</v>
      </c>
      <c r="E22" s="86">
        <f>'4-16递延所得税资产'!F28</f>
        <v>0</v>
      </c>
      <c r="F22" s="86">
        <f t="shared" si="0"/>
        <v>0</v>
      </c>
      <c r="G22" s="87" t="str">
        <f t="shared" si="1"/>
        <v/>
      </c>
    </row>
    <row r="23" ht="15" customHeight="1" spans="1:7">
      <c r="A23" s="82" t="s">
        <v>887</v>
      </c>
      <c r="B23" s="533" t="s">
        <v>526</v>
      </c>
      <c r="C23" s="85">
        <f>'4-17其他非流动资产'!D28</f>
        <v>0</v>
      </c>
      <c r="D23" s="85">
        <f>'4-17其他非流动资产'!E28</f>
        <v>14833039.53</v>
      </c>
      <c r="E23" s="86">
        <f>'4-17其他非流动资产'!F28</f>
        <v>0</v>
      </c>
      <c r="F23" s="86">
        <f t="shared" si="0"/>
        <v>-14833039.53</v>
      </c>
      <c r="G23" s="87">
        <f t="shared" si="1"/>
        <v>-100</v>
      </c>
    </row>
    <row r="24" ht="15" customHeight="1" spans="1:7">
      <c r="A24" s="82"/>
      <c r="B24" s="533"/>
      <c r="C24" s="534"/>
      <c r="D24" s="85"/>
      <c r="E24" s="86"/>
      <c r="F24" s="86"/>
      <c r="G24" s="87"/>
    </row>
    <row r="25" ht="15" customHeight="1" spans="1:7">
      <c r="A25" s="82"/>
      <c r="B25" s="247"/>
      <c r="C25" s="535"/>
      <c r="D25" s="85"/>
      <c r="E25" s="86"/>
      <c r="F25" s="86"/>
      <c r="G25" s="87"/>
    </row>
    <row r="26" ht="15" customHeight="1" spans="1:7">
      <c r="A26" s="82"/>
      <c r="B26" s="247"/>
      <c r="C26" s="536"/>
      <c r="D26" s="85"/>
      <c r="E26" s="86"/>
      <c r="F26" s="86"/>
      <c r="G26" s="87"/>
    </row>
    <row r="27" ht="15" customHeight="1" spans="1:7">
      <c r="A27" s="91" t="s">
        <v>745</v>
      </c>
      <c r="B27" s="92"/>
      <c r="C27" s="507" t="e">
        <f>SUM(C7:C23)</f>
        <v>#REF!</v>
      </c>
      <c r="D27" s="507">
        <f>SUM(D7:D26)</f>
        <v>472167956.38</v>
      </c>
      <c r="E27" s="507">
        <f>SUM(E7:E26)</f>
        <v>65785950</v>
      </c>
      <c r="F27" s="86">
        <f>E27-D27</f>
        <v>-406382006.38</v>
      </c>
      <c r="G27" s="87">
        <f>IF(D27=0,"",F27/D27*100)</f>
        <v>-86.07</v>
      </c>
    </row>
    <row r="28" s="69" customFormat="1" ht="15.75" customHeight="1" spans="1:7">
      <c r="A28" s="37" t="str">
        <f>封面!$D$17&amp;封面!$E$17</f>
        <v>被评估单位（或产权持有单位）填表人：</v>
      </c>
      <c r="E28" s="492" t="str">
        <f>评估人员!C3&amp;"："&amp;评估人员!D10</f>
        <v>评估人员：</v>
      </c>
      <c r="G28" s="491"/>
    </row>
    <row r="29" s="69" customFormat="1" ht="15.75" customHeight="1" spans="1:1">
      <c r="A29" s="37" t="str">
        <f>封面!$D$19&amp;封面!$E$19&amp;封面!$F$19&amp;封面!$G$19&amp;封面!$H$19&amp;封面!$I$19&amp;封面!$J$19</f>
        <v>填表日期：2020年5月20日</v>
      </c>
    </row>
  </sheetData>
  <mergeCells count="3">
    <mergeCell ref="A2:G2"/>
    <mergeCell ref="A3:G3"/>
    <mergeCell ref="A27:B27"/>
  </mergeCells>
  <hyperlinks>
    <hyperlink ref="B7" location="'4-1可供出售金融资产汇总'!B1" display="可供出售金融资产"/>
    <hyperlink ref="B8" location="'4-2持有到期投资'!B1" display="持有至到期投资"/>
    <hyperlink ref="B9" location="'4-3长期应收'!B1" display="长期应收款"/>
    <hyperlink ref="B10" location="'4-4股权投资'!B1" display="长期股权投资"/>
    <hyperlink ref="B11" location="'4-5投资性房地产汇总'!B1" display="投资性房地产"/>
    <hyperlink ref="B12" location="'4-6固定资产汇总'!B1" display="固定资产"/>
    <hyperlink ref="B13" location="'4-7在建工程汇总'!B1" display="在建工程"/>
    <hyperlink ref="B14" location="'4-8工程物资'!B1" display="工程物资"/>
    <hyperlink ref="B15" location="'4-9固定资产清理'!B1" display="固定资产清理"/>
    <hyperlink ref="B16" location="'4-10生产性生物资产'!B1" display="生产性生物资产"/>
    <hyperlink ref="B17" location="'4-11油气资产'!B1" display="油气资产"/>
    <hyperlink ref="B18" location="'4-12无形资产汇总'!B1" display="无形资产"/>
    <hyperlink ref="B19" location="'4-13开发支出'!B1" display="开发支出"/>
    <hyperlink ref="B20" location="'4-14商誉'!B1" display="商誉"/>
    <hyperlink ref="B21" location="'4-15长期待摊费用'!B1" display="长期待摊费用"/>
    <hyperlink ref="B22" location="'4-16递延所得税资产'!B1" display="递延所得税资产"/>
    <hyperlink ref="B23" location="'4-17其他非流动资产'!B1" display="其他非流动资产"/>
    <hyperlink ref="B1" location="'2-分类汇总'!B19" display="返回"/>
    <hyperlink ref="A1" location="索引目录!C28" display="返回索引页"/>
  </hyperlinks>
  <printOptions horizontalCentered="1" verticalCentered="1"/>
  <pageMargins left="0.388888888888889" right="0.388888888888889" top="0.588888888888889" bottom="0.388888888888889" header="0.388888888888889" footer="0.388888888888889"/>
  <pageSetup paperSize="9" scale="95" orientation="landscape"/>
  <headerFooter alignWithMargins="0">
    <oddHeader>&amp;R&amp;"宋体,常规"&amp;10
&amp;"仿宋_GB2312,常规"共&amp;N页第&amp;P页</oddHeader>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6"/>
  </sheetPr>
  <dimension ref="A1:G30"/>
  <sheetViews>
    <sheetView workbookViewId="0">
      <pane xSplit="4" ySplit="6" topLeftCell="E7" activePane="bottomRight" state="frozen"/>
      <selection/>
      <selection pane="topRight"/>
      <selection pane="bottomLeft"/>
      <selection pane="bottomRight" activeCell="D8" sqref="D8"/>
    </sheetView>
  </sheetViews>
  <sheetFormatPr defaultColWidth="8.64166666666667" defaultRowHeight="15.75" customHeight="1" outlineLevelCol="6"/>
  <cols>
    <col min="1" max="1" width="9.35833333333333" style="13" customWidth="1"/>
    <col min="2" max="2" width="33.3583333333333" style="13" customWidth="1"/>
    <col min="3" max="3" width="3.5" style="13" hidden="1" customWidth="1" outlineLevel="1"/>
    <col min="4" max="4" width="21" style="13" customWidth="1" collapsed="1"/>
    <col min="5" max="5" width="20" style="13" customWidth="1"/>
    <col min="6" max="6" width="20.5" style="13" customWidth="1"/>
    <col min="7" max="7" width="14.3583333333333" style="13" customWidth="1"/>
    <col min="8" max="32" width="9" style="13"/>
    <col min="33" max="16384" width="8.64166666666667" style="13"/>
  </cols>
  <sheetData>
    <row r="1" ht="15.4" spans="1:7">
      <c r="A1" s="14" t="s">
        <v>19</v>
      </c>
      <c r="B1" s="180" t="s">
        <v>572</v>
      </c>
      <c r="C1" s="16"/>
      <c r="D1" s="16"/>
      <c r="E1" s="16"/>
      <c r="F1" s="16"/>
      <c r="G1" s="16"/>
    </row>
    <row r="2" s="47" customFormat="1" ht="30" customHeight="1" spans="1:7">
      <c r="A2" s="17" t="s">
        <v>888</v>
      </c>
      <c r="B2" s="17"/>
      <c r="C2" s="17"/>
      <c r="D2" s="17"/>
      <c r="E2" s="17"/>
      <c r="F2" s="17"/>
      <c r="G2" s="17"/>
    </row>
    <row r="3" ht="15" customHeight="1" spans="1:7">
      <c r="A3" s="18" t="str">
        <f>'1-汇总表'!A3:G3</f>
        <v>评估基准日：2020年7月30日</v>
      </c>
      <c r="B3" s="18"/>
      <c r="C3" s="18"/>
      <c r="D3" s="18"/>
      <c r="E3" s="18"/>
      <c r="F3" s="18"/>
      <c r="G3" s="18"/>
    </row>
    <row r="4" ht="15" customHeight="1" spans="1:7">
      <c r="A4" s="20"/>
      <c r="B4" s="20"/>
      <c r="C4" s="20"/>
      <c r="D4" s="20"/>
      <c r="E4" s="20"/>
      <c r="F4" s="20"/>
      <c r="G4" s="43" t="s">
        <v>889</v>
      </c>
    </row>
    <row r="5" ht="15" customHeight="1" spans="1:7">
      <c r="A5" s="22" t="str">
        <f>'1-汇总表'!A5</f>
        <v>被评估单位（或产权持有单位）：贡山县隆鑫矿业有限公司</v>
      </c>
      <c r="G5" s="148" t="s">
        <v>22</v>
      </c>
    </row>
    <row r="6" s="12" customFormat="1" ht="15" customHeight="1" spans="1:7">
      <c r="A6" s="149" t="s">
        <v>621</v>
      </c>
      <c r="B6" s="149" t="s">
        <v>575</v>
      </c>
      <c r="C6" s="150" t="s">
        <v>541</v>
      </c>
      <c r="D6" s="149" t="s">
        <v>542</v>
      </c>
      <c r="E6" s="149" t="s">
        <v>543</v>
      </c>
      <c r="F6" s="149" t="s">
        <v>544</v>
      </c>
      <c r="G6" s="149" t="s">
        <v>576</v>
      </c>
    </row>
    <row r="7" ht="15" customHeight="1" spans="1:7">
      <c r="A7" s="151" t="s">
        <v>890</v>
      </c>
      <c r="B7" s="152" t="s">
        <v>891</v>
      </c>
      <c r="C7" s="31">
        <f>'4-1-1可出售-股票'!I28</f>
        <v>0</v>
      </c>
      <c r="D7" s="34">
        <f>'4-1-1可出售-股票'!J26</f>
        <v>0</v>
      </c>
      <c r="E7" s="32">
        <f>'4-1-1可出售-股票'!K26</f>
        <v>0</v>
      </c>
      <c r="F7" s="32">
        <f>E7-D7</f>
        <v>0</v>
      </c>
      <c r="G7" s="153" t="str">
        <f>IF(D7=0,"",F7/D7*100)</f>
        <v/>
      </c>
    </row>
    <row r="8" ht="15" customHeight="1" spans="1:7">
      <c r="A8" s="151" t="s">
        <v>892</v>
      </c>
      <c r="B8" s="152" t="s">
        <v>893</v>
      </c>
      <c r="C8" s="31">
        <f>'4-1-2可出售-债券'!H28</f>
        <v>0</v>
      </c>
      <c r="D8" s="34">
        <f>'4-1-2可出售-债券'!I26</f>
        <v>0</v>
      </c>
      <c r="E8" s="32">
        <f>'4-1-2可出售-债券'!J26</f>
        <v>0</v>
      </c>
      <c r="F8" s="32">
        <f>E8-D8</f>
        <v>0</v>
      </c>
      <c r="G8" s="153" t="str">
        <f>IF(D8=0,"",F8/D8*100)</f>
        <v/>
      </c>
    </row>
    <row r="9" ht="15" customHeight="1" spans="1:7">
      <c r="A9" s="151" t="s">
        <v>894</v>
      </c>
      <c r="B9" s="152" t="s">
        <v>895</v>
      </c>
      <c r="C9" s="31">
        <f>'4-1-3可出售-其他'!H28</f>
        <v>0</v>
      </c>
      <c r="D9" s="34">
        <f>'4-1-3可出售-其他'!I26</f>
        <v>0</v>
      </c>
      <c r="E9" s="32">
        <f>'4-1-3可出售-其他'!J26</f>
        <v>0</v>
      </c>
      <c r="F9" s="32">
        <f>E9-D9</f>
        <v>0</v>
      </c>
      <c r="G9" s="153" t="str">
        <f>IF(D9=0,"",F9/D9*100)</f>
        <v/>
      </c>
    </row>
    <row r="10" ht="15" customHeight="1" spans="1:7">
      <c r="A10" s="27"/>
      <c r="B10" s="154"/>
      <c r="C10" s="31"/>
      <c r="D10" s="34"/>
      <c r="E10" s="32"/>
      <c r="F10" s="32"/>
      <c r="G10" s="153"/>
    </row>
    <row r="11" ht="15" customHeight="1" spans="1:7">
      <c r="A11" s="27"/>
      <c r="B11" s="154"/>
      <c r="C11" s="31"/>
      <c r="D11" s="34"/>
      <c r="E11" s="32"/>
      <c r="F11" s="32"/>
      <c r="G11" s="153"/>
    </row>
    <row r="12" ht="15" customHeight="1" spans="1:7">
      <c r="A12" s="27"/>
      <c r="B12" s="154"/>
      <c r="C12" s="31"/>
      <c r="D12" s="34"/>
      <c r="E12" s="32"/>
      <c r="F12" s="32"/>
      <c r="G12" s="153"/>
    </row>
    <row r="13" ht="15" customHeight="1" spans="1:7">
      <c r="A13" s="27"/>
      <c r="B13" s="154"/>
      <c r="C13" s="31"/>
      <c r="D13" s="34"/>
      <c r="E13" s="32"/>
      <c r="F13" s="32"/>
      <c r="G13" s="153"/>
    </row>
    <row r="14" ht="15" customHeight="1" spans="1:7">
      <c r="A14" s="27"/>
      <c r="B14" s="154"/>
      <c r="C14" s="31"/>
      <c r="D14" s="34"/>
      <c r="E14" s="32"/>
      <c r="F14" s="32"/>
      <c r="G14" s="153"/>
    </row>
    <row r="15" ht="15" customHeight="1" spans="1:7">
      <c r="A15" s="27"/>
      <c r="B15" s="154"/>
      <c r="C15" s="31"/>
      <c r="D15" s="34"/>
      <c r="E15" s="32"/>
      <c r="F15" s="32"/>
      <c r="G15" s="153"/>
    </row>
    <row r="16" ht="15" customHeight="1" spans="1:7">
      <c r="A16" s="27"/>
      <c r="B16" s="154"/>
      <c r="C16" s="31"/>
      <c r="D16" s="34"/>
      <c r="E16" s="32"/>
      <c r="F16" s="32"/>
      <c r="G16" s="153"/>
    </row>
    <row r="17" ht="15" customHeight="1" spans="1:7">
      <c r="A17" s="27"/>
      <c r="B17" s="154"/>
      <c r="C17" s="31"/>
      <c r="D17" s="34"/>
      <c r="E17" s="32"/>
      <c r="F17" s="32"/>
      <c r="G17" s="153"/>
    </row>
    <row r="18" ht="15" customHeight="1" spans="1:7">
      <c r="A18" s="27"/>
      <c r="B18" s="154"/>
      <c r="C18" s="31"/>
      <c r="D18" s="34"/>
      <c r="E18" s="32"/>
      <c r="F18" s="32"/>
      <c r="G18" s="153"/>
    </row>
    <row r="19" ht="15" customHeight="1" spans="1:7">
      <c r="A19" s="27"/>
      <c r="B19" s="154"/>
      <c r="C19" s="31"/>
      <c r="D19" s="34"/>
      <c r="E19" s="32"/>
      <c r="F19" s="32"/>
      <c r="G19" s="153"/>
    </row>
    <row r="20" ht="15" customHeight="1" spans="1:7">
      <c r="A20" s="27"/>
      <c r="B20" s="154"/>
      <c r="C20" s="31"/>
      <c r="D20" s="34"/>
      <c r="E20" s="32"/>
      <c r="F20" s="32"/>
      <c r="G20" s="153"/>
    </row>
    <row r="21" ht="15" customHeight="1" spans="1:7">
      <c r="A21" s="27"/>
      <c r="B21" s="154"/>
      <c r="C21" s="31"/>
      <c r="D21" s="34"/>
      <c r="E21" s="32"/>
      <c r="F21" s="32"/>
      <c r="G21" s="153"/>
    </row>
    <row r="22" ht="15" customHeight="1" spans="1:7">
      <c r="A22" s="27"/>
      <c r="B22" s="154"/>
      <c r="C22" s="31"/>
      <c r="D22" s="34"/>
      <c r="E22" s="32"/>
      <c r="F22" s="32"/>
      <c r="G22" s="153"/>
    </row>
    <row r="23" ht="15" customHeight="1" spans="1:7">
      <c r="A23" s="27"/>
      <c r="B23" s="154"/>
      <c r="C23" s="31"/>
      <c r="D23" s="34"/>
      <c r="E23" s="32"/>
      <c r="F23" s="32"/>
      <c r="G23" s="153"/>
    </row>
    <row r="24" ht="15" customHeight="1" spans="1:7">
      <c r="A24" s="27"/>
      <c r="B24" s="154"/>
      <c r="C24" s="31"/>
      <c r="D24" s="34"/>
      <c r="E24" s="32"/>
      <c r="F24" s="32"/>
      <c r="G24" s="153"/>
    </row>
    <row r="25" ht="15" customHeight="1" spans="1:7">
      <c r="A25" s="27"/>
      <c r="B25" s="154"/>
      <c r="C25" s="31"/>
      <c r="D25" s="34"/>
      <c r="E25" s="32"/>
      <c r="F25" s="32"/>
      <c r="G25" s="153"/>
    </row>
    <row r="26" ht="15" customHeight="1" spans="1:7">
      <c r="A26" s="156" t="s">
        <v>896</v>
      </c>
      <c r="B26" s="157"/>
      <c r="C26" s="31">
        <f>SUM(C7:C25)</f>
        <v>0</v>
      </c>
      <c r="D26" s="34">
        <f>SUM(D7:D9)</f>
        <v>0</v>
      </c>
      <c r="E26" s="34">
        <f>SUM(E7:E9)</f>
        <v>0</v>
      </c>
      <c r="F26" s="32">
        <f>E26-D26</f>
        <v>0</v>
      </c>
      <c r="G26" s="153" t="str">
        <f>IF(D26=0,"",F26/D26*100)</f>
        <v/>
      </c>
    </row>
    <row r="27" ht="15" customHeight="1" spans="1:7">
      <c r="A27" s="156" t="s">
        <v>897</v>
      </c>
      <c r="B27" s="157"/>
      <c r="C27" s="31"/>
      <c r="D27" s="34">
        <f>'4-1-1可出售-股票'!J27+'4-1-2可出售-债券'!I27+'4-1-3可出售-其他'!I27</f>
        <v>0</v>
      </c>
      <c r="E27" s="32">
        <f>'4-1-1可出售-股票'!K27+'4-1-2可出售-债券'!J27+'4-1-3可出售-其他'!J27</f>
        <v>0</v>
      </c>
      <c r="F27" s="32">
        <f>E27-D27</f>
        <v>0</v>
      </c>
      <c r="G27" s="153" t="str">
        <f>IF(D27=0,"",F27/D27*100)</f>
        <v/>
      </c>
    </row>
    <row r="28" ht="15" customHeight="1" spans="1:7">
      <c r="A28" s="156" t="s">
        <v>896</v>
      </c>
      <c r="B28" s="157"/>
      <c r="C28" s="31">
        <f>C26-C27</f>
        <v>0</v>
      </c>
      <c r="D28" s="34">
        <f>D26-D27</f>
        <v>0</v>
      </c>
      <c r="E28" s="34">
        <f>E26-E27</f>
        <v>0</v>
      </c>
      <c r="F28" s="32">
        <f>E28-D28</f>
        <v>0</v>
      </c>
      <c r="G28" s="153" t="str">
        <f>IF(D28=0,"",F28/D28*100)</f>
        <v/>
      </c>
    </row>
    <row r="29" s="38" customFormat="1" customHeight="1" spans="1:5">
      <c r="A29" s="37" t="str">
        <f>封面!$D$17&amp;封面!$E$17</f>
        <v>被评估单位（或产权持有单位）填表人：</v>
      </c>
      <c r="E29" s="22" t="str">
        <f>评估人员!$C$3&amp;"："&amp;评估人员!$D$30</f>
        <v>评估人员：</v>
      </c>
    </row>
    <row r="30" s="38" customFormat="1" customHeight="1" spans="1:1">
      <c r="A30" s="37" t="str">
        <f>封面!$D$19&amp;封面!$E$19&amp;封面!$F$19&amp;封面!$G$19&amp;封面!$H$19&amp;封面!$I$19&amp;封面!$J$19</f>
        <v>填表日期：2020年5月20日</v>
      </c>
    </row>
  </sheetData>
  <sheetProtection password="C573" sheet="1"/>
  <mergeCells count="5">
    <mergeCell ref="A2:G2"/>
    <mergeCell ref="A3:G3"/>
    <mergeCell ref="A26:B26"/>
    <mergeCell ref="A27:B27"/>
    <mergeCell ref="A28:B28"/>
  </mergeCells>
  <hyperlinks>
    <hyperlink ref="A1" location="索引目录!D28" display="返回索引页"/>
    <hyperlink ref="B8" location="'4-1-2可出售-债券'!B1" display="可供出售金融资产-债券投资"/>
    <hyperlink ref="B9" location="'4-1-3可出售-其他'!B1" display="可供出售金融资产-其他投资"/>
    <hyperlink ref="B1" location="'4-非流动资产汇总'!B7" display="返回"/>
    <hyperlink ref="B7" location="'4-1-1可出售-股票'!B1" display="可供出售金融资产-股票投资"/>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&amp;R&amp;"宋体,常规"&amp;10
&amp;"仿宋_GB2312,常规"共&amp;N页第&amp;P页</oddHeader>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workbookViewId="0">
      <pane xSplit="9" ySplit="6" topLeftCell="J7" activePane="bottomRight" state="frozen"/>
      <selection/>
      <selection pane="topRight"/>
      <selection pane="bottomLeft"/>
      <selection pane="bottomRight" activeCell="J7" sqref="J7"/>
    </sheetView>
  </sheetViews>
  <sheetFormatPr defaultColWidth="8.64166666666667" defaultRowHeight="15.75" customHeight="1"/>
  <cols>
    <col min="1" max="1" width="5.56666666666667" style="13" customWidth="1"/>
    <col min="2" max="2" width="19.8583333333333" style="13" customWidth="1"/>
    <col min="3" max="3" width="9" style="13"/>
    <col min="4" max="4" width="9.56666666666667" style="13" customWidth="1"/>
    <col min="5" max="5" width="10.3583333333333" style="13" customWidth="1"/>
    <col min="6" max="6" width="9.70833333333333" style="13" customWidth="1"/>
    <col min="7" max="7" width="7.5" style="13" customWidth="1"/>
    <col min="8" max="8" width="8.70833333333333" style="13" customWidth="1"/>
    <col min="9" max="9" width="14.3583333333333" style="13" hidden="1" customWidth="1" outlineLevel="1"/>
    <col min="10" max="10" width="13.0666666666667" style="13" collapsed="1"/>
    <col min="11" max="11" width="14.3583333333333" style="13" customWidth="1"/>
    <col min="12" max="12" width="11.5666666666667" style="13" customWidth="1"/>
    <col min="13" max="13" width="9" style="13"/>
    <col min="14" max="14" width="8" style="13" customWidth="1"/>
    <col min="15" max="32" width="9" style="13"/>
    <col min="33" max="16384" width="8.64166666666667" style="13"/>
  </cols>
  <sheetData>
    <row r="1" ht="12.75" customHeight="1" spans="1:14">
      <c r="A1" s="14" t="s">
        <v>19</v>
      </c>
      <c r="B1" s="15" t="s">
        <v>572</v>
      </c>
      <c r="C1" s="16"/>
      <c r="D1" s="16"/>
      <c r="E1" s="16"/>
      <c r="F1" s="16"/>
      <c r="G1" s="16"/>
      <c r="H1" s="16"/>
      <c r="I1" s="16"/>
      <c r="J1" s="16"/>
      <c r="K1" s="16"/>
      <c r="L1" s="16"/>
      <c r="M1" s="16"/>
      <c r="N1" s="16"/>
    </row>
    <row r="2" s="47" customFormat="1" ht="30" customHeight="1" spans="1:14">
      <c r="A2" s="17" t="s">
        <v>898</v>
      </c>
      <c r="B2" s="17"/>
      <c r="C2" s="17"/>
      <c r="D2" s="17"/>
      <c r="E2" s="17"/>
      <c r="F2" s="17"/>
      <c r="G2" s="17"/>
      <c r="H2" s="17"/>
      <c r="I2" s="17"/>
      <c r="J2" s="17"/>
      <c r="K2" s="17"/>
      <c r="L2" s="17"/>
      <c r="M2" s="17"/>
      <c r="N2" s="17"/>
    </row>
    <row r="3" ht="15" customHeight="1" spans="1:14">
      <c r="A3" s="18" t="str">
        <f>'1-汇总表'!A3:G3</f>
        <v>评估基准日：2020年7月30日</v>
      </c>
      <c r="B3" s="18"/>
      <c r="C3" s="18"/>
      <c r="D3" s="18"/>
      <c r="E3" s="18"/>
      <c r="F3" s="18"/>
      <c r="G3" s="18"/>
      <c r="H3" s="18"/>
      <c r="I3" s="18"/>
      <c r="J3" s="19"/>
      <c r="K3" s="19"/>
      <c r="L3" s="19"/>
      <c r="M3" s="19"/>
      <c r="N3" s="19"/>
    </row>
    <row r="4" ht="15" customHeight="1" spans="1:14">
      <c r="A4" s="20"/>
      <c r="B4" s="20"/>
      <c r="C4" s="20"/>
      <c r="D4" s="20"/>
      <c r="E4" s="20"/>
      <c r="F4" s="20"/>
      <c r="G4" s="20"/>
      <c r="H4" s="20"/>
      <c r="I4" s="20"/>
      <c r="J4" s="56"/>
      <c r="K4" s="56"/>
      <c r="L4" s="56"/>
      <c r="M4" s="56"/>
      <c r="N4" s="21" t="s">
        <v>899</v>
      </c>
    </row>
    <row r="5" ht="15" customHeight="1" spans="1:14">
      <c r="A5" s="22" t="str">
        <f>'1-汇总表'!A5</f>
        <v>被评估单位（或产权持有单位）：贡山县隆鑫矿业有限公司</v>
      </c>
      <c r="N5" s="23" t="s">
        <v>22</v>
      </c>
    </row>
    <row r="6" s="41" customFormat="1" ht="26.25" customHeight="1" spans="1:14">
      <c r="A6" s="24" t="s">
        <v>379</v>
      </c>
      <c r="B6" s="24" t="s">
        <v>713</v>
      </c>
      <c r="C6" s="24" t="s">
        <v>900</v>
      </c>
      <c r="D6" s="24" t="s">
        <v>715</v>
      </c>
      <c r="E6" s="24" t="s">
        <v>716</v>
      </c>
      <c r="F6" s="24" t="s">
        <v>717</v>
      </c>
      <c r="G6" s="64" t="s">
        <v>901</v>
      </c>
      <c r="H6" s="24" t="s">
        <v>902</v>
      </c>
      <c r="I6" s="25" t="s">
        <v>541</v>
      </c>
      <c r="J6" s="26" t="s">
        <v>542</v>
      </c>
      <c r="K6" s="24" t="s">
        <v>543</v>
      </c>
      <c r="L6" s="149" t="s">
        <v>544</v>
      </c>
      <c r="M6" s="24" t="s">
        <v>576</v>
      </c>
      <c r="N6" s="24" t="s">
        <v>467</v>
      </c>
    </row>
    <row r="7" ht="15" customHeight="1" spans="1:14">
      <c r="A7" s="27"/>
      <c r="B7" s="28"/>
      <c r="C7" s="30"/>
      <c r="D7" s="29"/>
      <c r="E7" s="27"/>
      <c r="F7" s="27"/>
      <c r="G7" s="32"/>
      <c r="H7" s="32"/>
      <c r="I7" s="31"/>
      <c r="J7" s="34"/>
      <c r="K7" s="32"/>
      <c r="L7" s="32"/>
      <c r="M7" s="32" t="str">
        <f t="shared" ref="M7:M28" si="0">IF(J7=0,"",(K7-J7)/J7*100)</f>
        <v/>
      </c>
      <c r="N7" s="33"/>
    </row>
    <row r="8" ht="15" customHeight="1" spans="1:14">
      <c r="A8" s="27"/>
      <c r="B8" s="28"/>
      <c r="C8" s="30"/>
      <c r="D8" s="29"/>
      <c r="E8" s="27"/>
      <c r="F8" s="27"/>
      <c r="G8" s="27"/>
      <c r="H8" s="32"/>
      <c r="I8" s="31"/>
      <c r="J8" s="34"/>
      <c r="K8" s="32"/>
      <c r="L8" s="32"/>
      <c r="M8" s="32" t="str">
        <f t="shared" si="0"/>
        <v/>
      </c>
      <c r="N8" s="33"/>
    </row>
    <row r="9" ht="15" customHeight="1" spans="1:14">
      <c r="A9" s="27"/>
      <c r="B9" s="28"/>
      <c r="C9" s="30"/>
      <c r="D9" s="29"/>
      <c r="E9" s="27"/>
      <c r="F9" s="27"/>
      <c r="G9" s="27"/>
      <c r="H9" s="32"/>
      <c r="I9" s="31"/>
      <c r="J9" s="34"/>
      <c r="K9" s="32"/>
      <c r="L9" s="32"/>
      <c r="M9" s="32" t="str">
        <f t="shared" si="0"/>
        <v/>
      </c>
      <c r="N9" s="33"/>
    </row>
    <row r="10" ht="15" customHeight="1" spans="1:14">
      <c r="A10" s="27"/>
      <c r="B10" s="28"/>
      <c r="C10" s="30"/>
      <c r="D10" s="29"/>
      <c r="E10" s="27"/>
      <c r="F10" s="27"/>
      <c r="G10" s="27"/>
      <c r="H10" s="32"/>
      <c r="I10" s="31"/>
      <c r="J10" s="34"/>
      <c r="K10" s="32"/>
      <c r="L10" s="32"/>
      <c r="M10" s="32" t="str">
        <f t="shared" si="0"/>
        <v/>
      </c>
      <c r="N10" s="33"/>
    </row>
    <row r="11" ht="15" customHeight="1" spans="1:14">
      <c r="A11" s="27"/>
      <c r="B11" s="28"/>
      <c r="C11" s="30"/>
      <c r="D11" s="29"/>
      <c r="E11" s="27"/>
      <c r="F11" s="27"/>
      <c r="G11" s="27"/>
      <c r="H11" s="32"/>
      <c r="I11" s="31"/>
      <c r="J11" s="34"/>
      <c r="K11" s="32"/>
      <c r="L11" s="32"/>
      <c r="M11" s="32" t="str">
        <f t="shared" si="0"/>
        <v/>
      </c>
      <c r="N11" s="33"/>
    </row>
    <row r="12" ht="15" customHeight="1" spans="1:14">
      <c r="A12" s="27"/>
      <c r="B12" s="28"/>
      <c r="C12" s="30"/>
      <c r="D12" s="29"/>
      <c r="E12" s="27"/>
      <c r="F12" s="27"/>
      <c r="G12" s="27"/>
      <c r="H12" s="32"/>
      <c r="I12" s="31"/>
      <c r="J12" s="34"/>
      <c r="K12" s="32"/>
      <c r="L12" s="32"/>
      <c r="M12" s="32" t="str">
        <f t="shared" si="0"/>
        <v/>
      </c>
      <c r="N12" s="33"/>
    </row>
    <row r="13" ht="15" customHeight="1" spans="1:14">
      <c r="A13" s="27"/>
      <c r="B13" s="28"/>
      <c r="C13" s="30"/>
      <c r="D13" s="29"/>
      <c r="E13" s="27"/>
      <c r="F13" s="27"/>
      <c r="G13" s="27"/>
      <c r="H13" s="32"/>
      <c r="I13" s="31"/>
      <c r="J13" s="34"/>
      <c r="K13" s="32"/>
      <c r="L13" s="32"/>
      <c r="M13" s="32" t="str">
        <f t="shared" si="0"/>
        <v/>
      </c>
      <c r="N13" s="33"/>
    </row>
    <row r="14" ht="15" customHeight="1" spans="1:14">
      <c r="A14" s="27"/>
      <c r="B14" s="28"/>
      <c r="C14" s="30"/>
      <c r="D14" s="29"/>
      <c r="E14" s="27"/>
      <c r="F14" s="27"/>
      <c r="G14" s="27"/>
      <c r="H14" s="32"/>
      <c r="I14" s="31"/>
      <c r="J14" s="34"/>
      <c r="K14" s="32"/>
      <c r="L14" s="32"/>
      <c r="M14" s="32" t="str">
        <f t="shared" si="0"/>
        <v/>
      </c>
      <c r="N14" s="33"/>
    </row>
    <row r="15" ht="15" customHeight="1" spans="1:14">
      <c r="A15" s="27"/>
      <c r="B15" s="28"/>
      <c r="C15" s="30"/>
      <c r="D15" s="29"/>
      <c r="E15" s="27"/>
      <c r="F15" s="27"/>
      <c r="G15" s="27"/>
      <c r="H15" s="32"/>
      <c r="I15" s="31"/>
      <c r="J15" s="34"/>
      <c r="K15" s="32"/>
      <c r="L15" s="32"/>
      <c r="M15" s="32" t="str">
        <f t="shared" si="0"/>
        <v/>
      </c>
      <c r="N15" s="33"/>
    </row>
    <row r="16" ht="15" customHeight="1" spans="1:14">
      <c r="A16" s="27"/>
      <c r="B16" s="28"/>
      <c r="C16" s="30"/>
      <c r="D16" s="29"/>
      <c r="E16" s="27"/>
      <c r="F16" s="27"/>
      <c r="G16" s="27"/>
      <c r="H16" s="32"/>
      <c r="I16" s="31"/>
      <c r="J16" s="34"/>
      <c r="K16" s="32"/>
      <c r="L16" s="32"/>
      <c r="M16" s="32" t="str">
        <f t="shared" si="0"/>
        <v/>
      </c>
      <c r="N16" s="33"/>
    </row>
    <row r="17" ht="15" customHeight="1" spans="1:14">
      <c r="A17" s="27"/>
      <c r="B17" s="28"/>
      <c r="C17" s="30"/>
      <c r="D17" s="29"/>
      <c r="E17" s="27"/>
      <c r="F17" s="27"/>
      <c r="G17" s="27"/>
      <c r="H17" s="32"/>
      <c r="I17" s="31"/>
      <c r="J17" s="34"/>
      <c r="K17" s="32"/>
      <c r="L17" s="32"/>
      <c r="M17" s="32" t="str">
        <f t="shared" si="0"/>
        <v/>
      </c>
      <c r="N17" s="33"/>
    </row>
    <row r="18" ht="15" customHeight="1" spans="1:14">
      <c r="A18" s="27"/>
      <c r="B18" s="28"/>
      <c r="C18" s="30"/>
      <c r="D18" s="29"/>
      <c r="E18" s="27"/>
      <c r="F18" s="27"/>
      <c r="G18" s="27"/>
      <c r="H18" s="32"/>
      <c r="I18" s="31"/>
      <c r="J18" s="34"/>
      <c r="K18" s="32"/>
      <c r="L18" s="32"/>
      <c r="M18" s="32" t="str">
        <f t="shared" si="0"/>
        <v/>
      </c>
      <c r="N18" s="33"/>
    </row>
    <row r="19" ht="15" customHeight="1" spans="1:14">
      <c r="A19" s="27"/>
      <c r="B19" s="28"/>
      <c r="C19" s="30"/>
      <c r="D19" s="29"/>
      <c r="E19" s="27"/>
      <c r="F19" s="27"/>
      <c r="G19" s="27"/>
      <c r="H19" s="32"/>
      <c r="I19" s="31"/>
      <c r="J19" s="34"/>
      <c r="K19" s="32"/>
      <c r="L19" s="32"/>
      <c r="M19" s="32" t="str">
        <f t="shared" si="0"/>
        <v/>
      </c>
      <c r="N19" s="33"/>
    </row>
    <row r="20" ht="15" customHeight="1" spans="1:14">
      <c r="A20" s="27"/>
      <c r="B20" s="28"/>
      <c r="C20" s="30"/>
      <c r="D20" s="29"/>
      <c r="E20" s="27"/>
      <c r="F20" s="27"/>
      <c r="G20" s="27"/>
      <c r="H20" s="32"/>
      <c r="I20" s="31"/>
      <c r="J20" s="34"/>
      <c r="K20" s="32"/>
      <c r="L20" s="32"/>
      <c r="M20" s="32" t="str">
        <f t="shared" si="0"/>
        <v/>
      </c>
      <c r="N20" s="33"/>
    </row>
    <row r="21" ht="15" customHeight="1" spans="1:14">
      <c r="A21" s="27"/>
      <c r="B21" s="28"/>
      <c r="C21" s="30"/>
      <c r="D21" s="29"/>
      <c r="E21" s="27"/>
      <c r="F21" s="27"/>
      <c r="G21" s="27"/>
      <c r="H21" s="32"/>
      <c r="I21" s="31"/>
      <c r="J21" s="34"/>
      <c r="K21" s="32"/>
      <c r="L21" s="32"/>
      <c r="M21" s="32" t="str">
        <f t="shared" si="0"/>
        <v/>
      </c>
      <c r="N21" s="33"/>
    </row>
    <row r="22" ht="15" customHeight="1" spans="1:14">
      <c r="A22" s="27"/>
      <c r="B22" s="28"/>
      <c r="C22" s="30"/>
      <c r="D22" s="29"/>
      <c r="E22" s="27"/>
      <c r="F22" s="27"/>
      <c r="G22" s="27"/>
      <c r="H22" s="32"/>
      <c r="I22" s="31"/>
      <c r="J22" s="34"/>
      <c r="K22" s="32"/>
      <c r="L22" s="32"/>
      <c r="M22" s="32" t="str">
        <f t="shared" si="0"/>
        <v/>
      </c>
      <c r="N22" s="33"/>
    </row>
    <row r="23" ht="15" customHeight="1" spans="1:14">
      <c r="A23" s="27"/>
      <c r="B23" s="28"/>
      <c r="C23" s="30"/>
      <c r="D23" s="29"/>
      <c r="E23" s="27"/>
      <c r="F23" s="27"/>
      <c r="G23" s="27"/>
      <c r="H23" s="32"/>
      <c r="I23" s="31"/>
      <c r="J23" s="34"/>
      <c r="K23" s="32"/>
      <c r="L23" s="32"/>
      <c r="M23" s="32" t="str">
        <f t="shared" si="0"/>
        <v/>
      </c>
      <c r="N23" s="33"/>
    </row>
    <row r="24" ht="15" customHeight="1" spans="1:14">
      <c r="A24" s="27"/>
      <c r="B24" s="28"/>
      <c r="C24" s="30"/>
      <c r="D24" s="29"/>
      <c r="E24" s="27"/>
      <c r="F24" s="27"/>
      <c r="G24" s="27"/>
      <c r="H24" s="32"/>
      <c r="I24" s="31"/>
      <c r="J24" s="34"/>
      <c r="K24" s="32"/>
      <c r="L24" s="32"/>
      <c r="M24" s="32" t="str">
        <f t="shared" si="0"/>
        <v/>
      </c>
      <c r="N24" s="33"/>
    </row>
    <row r="25" ht="15" customHeight="1" spans="1:14">
      <c r="A25" s="27"/>
      <c r="B25" s="28"/>
      <c r="C25" s="30"/>
      <c r="D25" s="29"/>
      <c r="E25" s="27"/>
      <c r="F25" s="27"/>
      <c r="G25" s="27"/>
      <c r="H25" s="32"/>
      <c r="I25" s="31"/>
      <c r="J25" s="34"/>
      <c r="K25" s="32"/>
      <c r="L25" s="32"/>
      <c r="M25" s="32" t="str">
        <f t="shared" si="0"/>
        <v/>
      </c>
      <c r="N25" s="33"/>
    </row>
    <row r="26" s="70" customFormat="1" ht="15" customHeight="1" spans="1:14">
      <c r="A26" s="91" t="s">
        <v>745</v>
      </c>
      <c r="B26" s="92"/>
      <c r="C26" s="88"/>
      <c r="D26" s="163"/>
      <c r="E26" s="88"/>
      <c r="F26" s="88"/>
      <c r="G26" s="88"/>
      <c r="H26" s="86"/>
      <c r="I26" s="84"/>
      <c r="J26" s="85">
        <f>SUM(J7:J25)</f>
        <v>0</v>
      </c>
      <c r="K26" s="85">
        <f>SUM(K7:K25)</f>
        <v>0</v>
      </c>
      <c r="L26" s="86">
        <f>K26-J26</f>
        <v>0</v>
      </c>
      <c r="M26" s="86" t="str">
        <f t="shared" si="0"/>
        <v/>
      </c>
      <c r="N26" s="171"/>
    </row>
    <row r="27" s="70" customFormat="1" ht="15" customHeight="1" spans="1:14">
      <c r="A27" s="91" t="s">
        <v>897</v>
      </c>
      <c r="B27" s="92" t="s">
        <v>897</v>
      </c>
      <c r="C27" s="88"/>
      <c r="D27" s="163"/>
      <c r="E27" s="88"/>
      <c r="F27" s="88"/>
      <c r="G27" s="88"/>
      <c r="H27" s="86"/>
      <c r="I27" s="84"/>
      <c r="J27" s="85"/>
      <c r="K27" s="86"/>
      <c r="L27" s="86">
        <f>K27-J27</f>
        <v>0</v>
      </c>
      <c r="M27" s="86" t="str">
        <f t="shared" si="0"/>
        <v/>
      </c>
      <c r="N27" s="171"/>
    </row>
    <row r="28" s="70" customFormat="1" ht="15" customHeight="1" spans="1:14">
      <c r="A28" s="91" t="s">
        <v>745</v>
      </c>
      <c r="B28" s="92"/>
      <c r="C28" s="88"/>
      <c r="D28" s="163"/>
      <c r="E28" s="88"/>
      <c r="F28" s="88"/>
      <c r="G28" s="88"/>
      <c r="H28" s="86"/>
      <c r="I28" s="84">
        <f>SUM(I7:I27)</f>
        <v>0</v>
      </c>
      <c r="J28" s="85">
        <f>J26-J27</f>
        <v>0</v>
      </c>
      <c r="K28" s="85">
        <f>K26-K27</f>
        <v>0</v>
      </c>
      <c r="L28" s="85">
        <f>K28-J28</f>
        <v>0</v>
      </c>
      <c r="M28" s="86" t="str">
        <f t="shared" si="0"/>
        <v/>
      </c>
      <c r="N28" s="171"/>
    </row>
    <row r="29" s="38" customFormat="1" customHeight="1" spans="1:11">
      <c r="A29" s="37" t="str">
        <f>封面!$D$17&amp;封面!$E$17</f>
        <v>被评估单位（或产权持有单位）填表人：</v>
      </c>
      <c r="J29" s="22"/>
      <c r="K29" s="22" t="str">
        <f>评估人员!$C$3&amp;"："&amp;评估人员!$D$30</f>
        <v>评估人员：</v>
      </c>
    </row>
    <row r="30" s="38" customFormat="1" customHeight="1" spans="1:1">
      <c r="A30" s="37" t="str">
        <f>封面!$D$19&amp;封面!$E$19&amp;封面!$F$19&amp;封面!$G$19&amp;封面!$H$19&amp;封面!$I$19&amp;封面!$J$19</f>
        <v>填表日期：2020年5月20日</v>
      </c>
    </row>
  </sheetData>
  <mergeCells count="5">
    <mergeCell ref="A2:N2"/>
    <mergeCell ref="A3:N3"/>
    <mergeCell ref="A26:B26"/>
    <mergeCell ref="A27:B27"/>
    <mergeCell ref="A28:B28"/>
  </mergeCells>
  <hyperlinks>
    <hyperlink ref="A1" location="索引目录!E28" display="返回索引页"/>
    <hyperlink ref="B1" location="'4-1可供出售金融资产汇总'!B6"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&amp;R&amp;"仿宋_GB2312,常规"&amp;10
共&amp;N页第&amp;P页</oddHeader>
  </headerFooter>
  <legacyDrawing r:id="rId2"/>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workbookViewId="0">
      <selection activeCell="J7" sqref="J7"/>
    </sheetView>
  </sheetViews>
  <sheetFormatPr defaultColWidth="8.64166666666667" defaultRowHeight="15.75" customHeight="1"/>
  <cols>
    <col min="1" max="1" width="4.35833333333333" style="13" customWidth="1"/>
    <col min="2" max="2" width="18.0666666666667" style="13" customWidth="1"/>
    <col min="3" max="3" width="8.20833333333333" style="13" customWidth="1"/>
    <col min="4" max="4" width="12.0666666666667" style="13" customWidth="1"/>
    <col min="5" max="6" width="12.2083333333333" style="13" customWidth="1"/>
    <col min="7" max="7" width="11.8583333333333" style="13" customWidth="1"/>
    <col min="8" max="8" width="15" style="13" hidden="1" customWidth="1" outlineLevel="1"/>
    <col min="9" max="9" width="14.3583333333333" style="13" customWidth="1" collapsed="1"/>
    <col min="10" max="10" width="14.8583333333333" style="13" customWidth="1"/>
    <col min="11" max="11" width="10.7083333333333" style="13" customWidth="1"/>
    <col min="12" max="12" width="9.56666666666667" style="13" customWidth="1"/>
    <col min="13" max="13" width="8.56666666666667" style="13" customWidth="1"/>
    <col min="14" max="32" width="9" style="13"/>
    <col min="33" max="16384" width="8.64166666666667" style="13"/>
  </cols>
  <sheetData>
    <row r="1" ht="15.4" spans="1:13">
      <c r="A1" s="14" t="s">
        <v>19</v>
      </c>
      <c r="B1" s="15" t="s">
        <v>572</v>
      </c>
      <c r="C1" s="16"/>
      <c r="D1" s="16"/>
      <c r="E1" s="16"/>
      <c r="F1" s="16"/>
      <c r="G1" s="16"/>
      <c r="H1" s="16"/>
      <c r="I1" s="16"/>
      <c r="J1" s="16"/>
      <c r="K1" s="16"/>
      <c r="L1" s="16"/>
      <c r="M1" s="16"/>
    </row>
    <row r="2" s="47" customFormat="1" ht="30" customHeight="1" spans="1:13">
      <c r="A2" s="17" t="s">
        <v>903</v>
      </c>
      <c r="B2" s="17"/>
      <c r="C2" s="17"/>
      <c r="D2" s="17"/>
      <c r="E2" s="17"/>
      <c r="F2" s="17"/>
      <c r="G2" s="17"/>
      <c r="H2" s="17"/>
      <c r="I2" s="17"/>
      <c r="J2" s="17"/>
      <c r="K2" s="17"/>
      <c r="L2" s="17"/>
      <c r="M2" s="17"/>
    </row>
    <row r="3" ht="15" customHeight="1" spans="1:14">
      <c r="A3" s="18" t="str">
        <f>'1-汇总表'!A3:G3</f>
        <v>评估基准日：2020年7月30日</v>
      </c>
      <c r="B3" s="18"/>
      <c r="C3" s="18"/>
      <c r="D3" s="18"/>
      <c r="E3" s="18"/>
      <c r="F3" s="18"/>
      <c r="G3" s="18"/>
      <c r="H3" s="18"/>
      <c r="I3" s="18"/>
      <c r="J3" s="19"/>
      <c r="K3" s="19"/>
      <c r="L3" s="19"/>
      <c r="M3" s="19"/>
      <c r="N3" s="56"/>
    </row>
    <row r="4" ht="15" customHeight="1" spans="1:14">
      <c r="A4" s="20"/>
      <c r="B4" s="20"/>
      <c r="C4" s="20"/>
      <c r="D4" s="20"/>
      <c r="E4" s="20"/>
      <c r="F4" s="20"/>
      <c r="G4" s="20"/>
      <c r="H4" s="20"/>
      <c r="I4" s="20"/>
      <c r="J4" s="56"/>
      <c r="K4" s="56"/>
      <c r="L4" s="56"/>
      <c r="M4" s="21" t="s">
        <v>904</v>
      </c>
      <c r="N4" s="56"/>
    </row>
    <row r="5" ht="15" customHeight="1" spans="1:13">
      <c r="A5" s="22" t="str">
        <f>'1-汇总表'!A5</f>
        <v>被评估单位（或产权持有单位）：贡山县隆鑫矿业有限公司</v>
      </c>
      <c r="M5" s="23" t="s">
        <v>22</v>
      </c>
    </row>
    <row r="6" s="41" customFormat="1" ht="15" customHeight="1" spans="1:13">
      <c r="A6" s="24" t="s">
        <v>379</v>
      </c>
      <c r="B6" s="24" t="s">
        <v>713</v>
      </c>
      <c r="C6" s="24" t="s">
        <v>905</v>
      </c>
      <c r="D6" s="24" t="s">
        <v>724</v>
      </c>
      <c r="E6" s="24" t="s">
        <v>906</v>
      </c>
      <c r="F6" s="24" t="s">
        <v>725</v>
      </c>
      <c r="G6" s="24" t="s">
        <v>907</v>
      </c>
      <c r="H6" s="25" t="s">
        <v>541</v>
      </c>
      <c r="I6" s="26" t="s">
        <v>542</v>
      </c>
      <c r="J6" s="24" t="s">
        <v>543</v>
      </c>
      <c r="K6" s="149" t="s">
        <v>544</v>
      </c>
      <c r="L6" s="24" t="s">
        <v>576</v>
      </c>
      <c r="M6" s="24" t="s">
        <v>467</v>
      </c>
    </row>
    <row r="7" ht="15" customHeight="1" spans="1:13">
      <c r="A7" s="27"/>
      <c r="B7" s="28"/>
      <c r="C7" s="30"/>
      <c r="D7" s="29"/>
      <c r="E7" s="29"/>
      <c r="F7" s="29"/>
      <c r="G7" s="27"/>
      <c r="H7" s="31"/>
      <c r="I7" s="34"/>
      <c r="J7" s="32"/>
      <c r="K7" s="32"/>
      <c r="L7" s="32" t="str">
        <f t="shared" ref="L7:L28" si="0">IF(I7=0,"",(J7-I7)/I7*100)</f>
        <v/>
      </c>
      <c r="M7" s="33"/>
    </row>
    <row r="8" ht="15" customHeight="1" spans="1:13">
      <c r="A8" s="27"/>
      <c r="B8" s="28"/>
      <c r="C8" s="30"/>
      <c r="D8" s="29"/>
      <c r="E8" s="29"/>
      <c r="F8" s="29"/>
      <c r="G8" s="27"/>
      <c r="H8" s="31"/>
      <c r="I8" s="34"/>
      <c r="J8" s="32"/>
      <c r="K8" s="32"/>
      <c r="L8" s="32" t="str">
        <f t="shared" si="0"/>
        <v/>
      </c>
      <c r="M8" s="33"/>
    </row>
    <row r="9" ht="15" customHeight="1" spans="1:13">
      <c r="A9" s="27"/>
      <c r="B9" s="28"/>
      <c r="C9" s="30"/>
      <c r="D9" s="29"/>
      <c r="E9" s="29"/>
      <c r="F9" s="29"/>
      <c r="G9" s="27"/>
      <c r="H9" s="31"/>
      <c r="I9" s="34"/>
      <c r="J9" s="32"/>
      <c r="K9" s="32"/>
      <c r="L9" s="32" t="str">
        <f t="shared" si="0"/>
        <v/>
      </c>
      <c r="M9" s="33"/>
    </row>
    <row r="10" ht="15" customHeight="1" spans="1:13">
      <c r="A10" s="27"/>
      <c r="B10" s="28"/>
      <c r="C10" s="30"/>
      <c r="D10" s="29"/>
      <c r="E10" s="29"/>
      <c r="F10" s="29"/>
      <c r="G10" s="27"/>
      <c r="H10" s="31"/>
      <c r="I10" s="34"/>
      <c r="J10" s="32"/>
      <c r="K10" s="32"/>
      <c r="L10" s="32" t="str">
        <f t="shared" si="0"/>
        <v/>
      </c>
      <c r="M10" s="33"/>
    </row>
    <row r="11" ht="15" customHeight="1" spans="1:13">
      <c r="A11" s="27"/>
      <c r="B11" s="28"/>
      <c r="C11" s="30"/>
      <c r="D11" s="29"/>
      <c r="E11" s="29"/>
      <c r="F11" s="29"/>
      <c r="G11" s="27"/>
      <c r="H11" s="31"/>
      <c r="I11" s="34"/>
      <c r="J11" s="32"/>
      <c r="K11" s="32"/>
      <c r="L11" s="32" t="str">
        <f t="shared" si="0"/>
        <v/>
      </c>
      <c r="M11" s="33"/>
    </row>
    <row r="12" ht="15" customHeight="1" spans="1:13">
      <c r="A12" s="27"/>
      <c r="B12" s="28"/>
      <c r="C12" s="30"/>
      <c r="D12" s="29"/>
      <c r="E12" s="29"/>
      <c r="F12" s="29"/>
      <c r="G12" s="27"/>
      <c r="H12" s="31"/>
      <c r="I12" s="34"/>
      <c r="J12" s="32"/>
      <c r="K12" s="32"/>
      <c r="L12" s="32" t="str">
        <f t="shared" si="0"/>
        <v/>
      </c>
      <c r="M12" s="33"/>
    </row>
    <row r="13" ht="15" customHeight="1" spans="1:13">
      <c r="A13" s="27"/>
      <c r="B13" s="28"/>
      <c r="C13" s="30"/>
      <c r="D13" s="29"/>
      <c r="E13" s="29"/>
      <c r="F13" s="29"/>
      <c r="G13" s="27"/>
      <c r="H13" s="31"/>
      <c r="I13" s="34"/>
      <c r="J13" s="32"/>
      <c r="K13" s="32"/>
      <c r="L13" s="32" t="str">
        <f t="shared" si="0"/>
        <v/>
      </c>
      <c r="M13" s="33"/>
    </row>
    <row r="14" ht="15" customHeight="1" spans="1:13">
      <c r="A14" s="27"/>
      <c r="B14" s="28"/>
      <c r="C14" s="30"/>
      <c r="D14" s="29"/>
      <c r="E14" s="29"/>
      <c r="F14" s="29"/>
      <c r="G14" s="27"/>
      <c r="H14" s="31"/>
      <c r="I14" s="34"/>
      <c r="J14" s="32"/>
      <c r="K14" s="32"/>
      <c r="L14" s="32" t="str">
        <f t="shared" si="0"/>
        <v/>
      </c>
      <c r="M14" s="33"/>
    </row>
    <row r="15" ht="15" customHeight="1" spans="1:13">
      <c r="A15" s="27"/>
      <c r="B15" s="28"/>
      <c r="C15" s="30"/>
      <c r="D15" s="29"/>
      <c r="E15" s="29"/>
      <c r="F15" s="29"/>
      <c r="G15" s="27"/>
      <c r="H15" s="31"/>
      <c r="I15" s="34"/>
      <c r="J15" s="32"/>
      <c r="K15" s="32"/>
      <c r="L15" s="32" t="str">
        <f t="shared" si="0"/>
        <v/>
      </c>
      <c r="M15" s="33"/>
    </row>
    <row r="16" ht="15" customHeight="1" spans="1:13">
      <c r="A16" s="27"/>
      <c r="B16" s="28"/>
      <c r="C16" s="30"/>
      <c r="D16" s="29"/>
      <c r="E16" s="29"/>
      <c r="F16" s="29"/>
      <c r="G16" s="27"/>
      <c r="H16" s="31"/>
      <c r="I16" s="34"/>
      <c r="J16" s="32"/>
      <c r="K16" s="32"/>
      <c r="L16" s="32" t="str">
        <f t="shared" si="0"/>
        <v/>
      </c>
      <c r="M16" s="33"/>
    </row>
    <row r="17" ht="15" customHeight="1" spans="1:13">
      <c r="A17" s="27"/>
      <c r="B17" s="28"/>
      <c r="C17" s="30"/>
      <c r="D17" s="29"/>
      <c r="E17" s="29"/>
      <c r="F17" s="29"/>
      <c r="G17" s="27"/>
      <c r="H17" s="31"/>
      <c r="I17" s="34"/>
      <c r="J17" s="32"/>
      <c r="K17" s="32"/>
      <c r="L17" s="32" t="str">
        <f t="shared" si="0"/>
        <v/>
      </c>
      <c r="M17" s="33"/>
    </row>
    <row r="18" ht="15" customHeight="1" spans="1:13">
      <c r="A18" s="27"/>
      <c r="B18" s="28"/>
      <c r="C18" s="30"/>
      <c r="D18" s="29"/>
      <c r="E18" s="29"/>
      <c r="F18" s="29"/>
      <c r="G18" s="27"/>
      <c r="H18" s="31"/>
      <c r="I18" s="34"/>
      <c r="J18" s="32"/>
      <c r="K18" s="32"/>
      <c r="L18" s="32" t="str">
        <f t="shared" si="0"/>
        <v/>
      </c>
      <c r="M18" s="33"/>
    </row>
    <row r="19" ht="15" customHeight="1" spans="1:13">
      <c r="A19" s="27"/>
      <c r="B19" s="28"/>
      <c r="C19" s="30"/>
      <c r="D19" s="29"/>
      <c r="E19" s="29"/>
      <c r="F19" s="29"/>
      <c r="G19" s="27"/>
      <c r="H19" s="31"/>
      <c r="I19" s="34"/>
      <c r="J19" s="32"/>
      <c r="K19" s="32"/>
      <c r="L19" s="32" t="str">
        <f t="shared" si="0"/>
        <v/>
      </c>
      <c r="M19" s="33"/>
    </row>
    <row r="20" ht="15" customHeight="1" spans="1:13">
      <c r="A20" s="27"/>
      <c r="B20" s="28"/>
      <c r="C20" s="30"/>
      <c r="D20" s="29"/>
      <c r="E20" s="29"/>
      <c r="F20" s="29"/>
      <c r="G20" s="27"/>
      <c r="H20" s="31"/>
      <c r="I20" s="34"/>
      <c r="J20" s="32"/>
      <c r="K20" s="32"/>
      <c r="L20" s="32" t="str">
        <f t="shared" si="0"/>
        <v/>
      </c>
      <c r="M20" s="33"/>
    </row>
    <row r="21" ht="15" customHeight="1" spans="1:13">
      <c r="A21" s="27"/>
      <c r="B21" s="28"/>
      <c r="C21" s="30"/>
      <c r="D21" s="29"/>
      <c r="E21" s="29"/>
      <c r="F21" s="29"/>
      <c r="G21" s="27"/>
      <c r="H21" s="31"/>
      <c r="I21" s="34"/>
      <c r="J21" s="32"/>
      <c r="K21" s="32"/>
      <c r="L21" s="32" t="str">
        <f t="shared" si="0"/>
        <v/>
      </c>
      <c r="M21" s="33"/>
    </row>
    <row r="22" ht="15" customHeight="1" spans="1:13">
      <c r="A22" s="27"/>
      <c r="B22" s="28"/>
      <c r="C22" s="30"/>
      <c r="D22" s="29"/>
      <c r="E22" s="29"/>
      <c r="F22" s="29"/>
      <c r="G22" s="27"/>
      <c r="H22" s="31"/>
      <c r="I22" s="34"/>
      <c r="J22" s="32"/>
      <c r="K22" s="32"/>
      <c r="L22" s="32" t="str">
        <f t="shared" si="0"/>
        <v/>
      </c>
      <c r="M22" s="33"/>
    </row>
    <row r="23" ht="15" customHeight="1" spans="1:13">
      <c r="A23" s="27"/>
      <c r="B23" s="28"/>
      <c r="C23" s="30"/>
      <c r="D23" s="29"/>
      <c r="E23" s="29"/>
      <c r="F23" s="29"/>
      <c r="G23" s="27"/>
      <c r="H23" s="31"/>
      <c r="I23" s="34"/>
      <c r="J23" s="32"/>
      <c r="K23" s="32"/>
      <c r="L23" s="32" t="str">
        <f t="shared" si="0"/>
        <v/>
      </c>
      <c r="M23" s="33"/>
    </row>
    <row r="24" ht="15" customHeight="1" spans="1:13">
      <c r="A24" s="27"/>
      <c r="B24" s="28"/>
      <c r="C24" s="30"/>
      <c r="D24" s="29"/>
      <c r="E24" s="29"/>
      <c r="F24" s="29"/>
      <c r="G24" s="27"/>
      <c r="H24" s="31"/>
      <c r="I24" s="34"/>
      <c r="J24" s="32"/>
      <c r="K24" s="32"/>
      <c r="L24" s="32" t="str">
        <f t="shared" si="0"/>
        <v/>
      </c>
      <c r="M24" s="33"/>
    </row>
    <row r="25" ht="15" customHeight="1" spans="1:13">
      <c r="A25" s="27"/>
      <c r="B25" s="28"/>
      <c r="C25" s="30"/>
      <c r="D25" s="29"/>
      <c r="E25" s="29"/>
      <c r="F25" s="29"/>
      <c r="G25" s="27"/>
      <c r="H25" s="31"/>
      <c r="I25" s="34"/>
      <c r="J25" s="32"/>
      <c r="K25" s="32"/>
      <c r="L25" s="32" t="str">
        <f t="shared" si="0"/>
        <v/>
      </c>
      <c r="M25" s="33"/>
    </row>
    <row r="26" s="70" customFormat="1" ht="15" customHeight="1" spans="1:13">
      <c r="A26" s="91" t="s">
        <v>745</v>
      </c>
      <c r="B26" s="92"/>
      <c r="C26" s="245"/>
      <c r="D26" s="163"/>
      <c r="E26" s="163"/>
      <c r="F26" s="163"/>
      <c r="G26" s="88"/>
      <c r="H26" s="84"/>
      <c r="I26" s="85">
        <f>SUM(I7:I25)</f>
        <v>0</v>
      </c>
      <c r="J26" s="85">
        <f>SUM(J7:J25)</f>
        <v>0</v>
      </c>
      <c r="K26" s="86">
        <f>J26-I26</f>
        <v>0</v>
      </c>
      <c r="L26" s="86" t="str">
        <f t="shared" si="0"/>
        <v/>
      </c>
      <c r="M26" s="171"/>
    </row>
    <row r="27" s="70" customFormat="1" ht="15" customHeight="1" spans="1:13">
      <c r="A27" s="91" t="s">
        <v>897</v>
      </c>
      <c r="B27" s="92"/>
      <c r="C27" s="245"/>
      <c r="D27" s="163"/>
      <c r="E27" s="163"/>
      <c r="F27" s="163"/>
      <c r="G27" s="88"/>
      <c r="H27" s="84"/>
      <c r="I27" s="85"/>
      <c r="J27" s="86"/>
      <c r="K27" s="86">
        <f>J27-I27</f>
        <v>0</v>
      </c>
      <c r="L27" s="86" t="str">
        <f t="shared" si="0"/>
        <v/>
      </c>
      <c r="M27" s="171"/>
    </row>
    <row r="28" s="70" customFormat="1" ht="15" customHeight="1" spans="1:13">
      <c r="A28" s="91" t="s">
        <v>745</v>
      </c>
      <c r="B28" s="92"/>
      <c r="C28" s="245"/>
      <c r="D28" s="163"/>
      <c r="E28" s="163"/>
      <c r="F28" s="163"/>
      <c r="G28" s="88"/>
      <c r="H28" s="84">
        <f>SUM(H7:H27)</f>
        <v>0</v>
      </c>
      <c r="I28" s="85">
        <f>I26-I27</f>
        <v>0</v>
      </c>
      <c r="J28" s="85">
        <f>J26-J27</f>
        <v>0</v>
      </c>
      <c r="K28" s="86">
        <f>J28-I28</f>
        <v>0</v>
      </c>
      <c r="L28" s="86" t="str">
        <f t="shared" si="0"/>
        <v/>
      </c>
      <c r="M28" s="171"/>
    </row>
    <row r="29" s="38" customFormat="1" customHeight="1" spans="1:10">
      <c r="A29" s="37" t="str">
        <f>封面!$D$17&amp;封面!$E$17</f>
        <v>被评估单位（或产权持有单位）填表人：</v>
      </c>
      <c r="I29" s="22"/>
      <c r="J29" s="22" t="str">
        <f>评估人员!$C$3&amp;"："&amp;评估人员!$D$30</f>
        <v>评估人员：</v>
      </c>
    </row>
    <row r="30" s="38" customFormat="1" customHeight="1" spans="1:1">
      <c r="A30" s="37" t="str">
        <f>封面!$D$19&amp;封面!$E$19&amp;封面!$F$19&amp;封面!$G$19&amp;封面!$H$19&amp;封面!$I$19&amp;封面!$J$19</f>
        <v>填表日期：2020年5月20日</v>
      </c>
    </row>
  </sheetData>
  <mergeCells count="5">
    <mergeCell ref="A2:M2"/>
    <mergeCell ref="A3:M3"/>
    <mergeCell ref="A26:B26"/>
    <mergeCell ref="A27:B27"/>
    <mergeCell ref="A28:B28"/>
  </mergeCells>
  <hyperlinks>
    <hyperlink ref="A1" location="索引目录!E29" display="返回索引页"/>
    <hyperlink ref="B1" location="'4-1可供出售金融资产汇总'!B7"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&amp;R&amp;"仿宋_GB2312,常规"&amp;10
共&amp;N页第&amp;P页</oddHeader>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0"/>
  <sheetViews>
    <sheetView workbookViewId="0">
      <pane xSplit="1" ySplit="6" topLeftCell="B7" activePane="bottomRight" state="frozen"/>
      <selection/>
      <selection pane="topRight"/>
      <selection pane="bottomLeft"/>
      <selection pane="bottomRight" activeCell="F13" sqref="F13"/>
    </sheetView>
  </sheetViews>
  <sheetFormatPr defaultColWidth="8.64166666666667" defaultRowHeight="15.75" customHeight="1"/>
  <cols>
    <col min="1" max="1" width="5.56666666666667" style="13" customWidth="1"/>
    <col min="2" max="2" width="25" style="13" customWidth="1"/>
    <col min="3" max="3" width="14.7083333333333" style="13" customWidth="1"/>
    <col min="4" max="4" width="10.5666666666667" style="13" customWidth="1"/>
    <col min="5" max="6" width="7.70833333333333" style="13" customWidth="1"/>
    <col min="7" max="7" width="6.56666666666667" style="13" customWidth="1"/>
    <col min="8" max="8" width="14.3583333333333" style="13" hidden="1" customWidth="1" outlineLevel="1"/>
    <col min="9" max="9" width="15" style="13" customWidth="1" collapsed="1"/>
    <col min="10" max="10" width="14.7083333333333" style="13" customWidth="1"/>
    <col min="11" max="11" width="12.0666666666667" style="13" customWidth="1"/>
    <col min="12" max="12" width="9" style="13"/>
    <col min="13" max="13" width="8.20833333333333" style="13" customWidth="1"/>
    <col min="14" max="32" width="9" style="13"/>
    <col min="33" max="16384" width="8.64166666666667" style="13"/>
  </cols>
  <sheetData>
    <row r="1" ht="12.75" customHeight="1" spans="1:13">
      <c r="A1" s="14" t="s">
        <v>19</v>
      </c>
      <c r="B1" s="15" t="s">
        <v>572</v>
      </c>
      <c r="C1" s="16"/>
      <c r="D1" s="16"/>
      <c r="E1" s="16"/>
      <c r="F1" s="16"/>
      <c r="G1" s="16"/>
      <c r="H1" s="16"/>
      <c r="I1" s="16"/>
      <c r="J1" s="16"/>
      <c r="K1" s="16"/>
      <c r="L1" s="16"/>
      <c r="M1" s="16"/>
    </row>
    <row r="2" s="47" customFormat="1" ht="30" customHeight="1" spans="1:13">
      <c r="A2" s="17" t="s">
        <v>908</v>
      </c>
      <c r="B2" s="17"/>
      <c r="C2" s="17"/>
      <c r="D2" s="17"/>
      <c r="E2" s="17"/>
      <c r="F2" s="17"/>
      <c r="G2" s="17"/>
      <c r="H2" s="17"/>
      <c r="I2" s="17"/>
      <c r="J2" s="17"/>
      <c r="K2" s="17"/>
      <c r="L2" s="17"/>
      <c r="M2" s="17"/>
    </row>
    <row r="3" ht="15" customHeight="1" spans="1:13">
      <c r="A3" s="18" t="str">
        <f>'1-汇总表'!A3:G3</f>
        <v>评估基准日：2020年7月30日</v>
      </c>
      <c r="B3" s="18"/>
      <c r="C3" s="18"/>
      <c r="D3" s="18"/>
      <c r="E3" s="18"/>
      <c r="F3" s="18"/>
      <c r="G3" s="18"/>
      <c r="H3" s="18"/>
      <c r="I3" s="19"/>
      <c r="J3" s="19"/>
      <c r="K3" s="19"/>
      <c r="L3" s="19"/>
      <c r="M3" s="19"/>
    </row>
    <row r="4" ht="15" customHeight="1" spans="1:13">
      <c r="A4" s="20"/>
      <c r="B4" s="20"/>
      <c r="C4" s="20"/>
      <c r="D4" s="20"/>
      <c r="E4" s="20"/>
      <c r="F4" s="20"/>
      <c r="G4" s="20"/>
      <c r="H4" s="20"/>
      <c r="I4" s="56"/>
      <c r="J4" s="56"/>
      <c r="K4" s="56"/>
      <c r="L4" s="56"/>
      <c r="M4" s="21" t="s">
        <v>909</v>
      </c>
    </row>
    <row r="5" ht="15" customHeight="1" spans="1:13">
      <c r="A5" s="22" t="str">
        <f>'1-汇总表'!A5</f>
        <v>被评估单位（或产权持有单位）：贡山县隆鑫矿业有限公司</v>
      </c>
      <c r="M5" s="23" t="s">
        <v>22</v>
      </c>
    </row>
    <row r="6" s="41" customFormat="1" ht="30" customHeight="1" spans="1:13">
      <c r="A6" s="24" t="s">
        <v>379</v>
      </c>
      <c r="B6" s="24" t="s">
        <v>713</v>
      </c>
      <c r="C6" s="24" t="s">
        <v>910</v>
      </c>
      <c r="D6" s="24" t="s">
        <v>715</v>
      </c>
      <c r="E6" s="24" t="s">
        <v>911</v>
      </c>
      <c r="F6" s="64" t="s">
        <v>901</v>
      </c>
      <c r="G6" s="64" t="s">
        <v>912</v>
      </c>
      <c r="H6" s="25" t="s">
        <v>541</v>
      </c>
      <c r="I6" s="26" t="s">
        <v>542</v>
      </c>
      <c r="J6" s="24" t="s">
        <v>543</v>
      </c>
      <c r="K6" s="149" t="s">
        <v>544</v>
      </c>
      <c r="L6" s="24" t="s">
        <v>576</v>
      </c>
      <c r="M6" s="24" t="s">
        <v>467</v>
      </c>
    </row>
    <row r="7" ht="15" customHeight="1" spans="1:13">
      <c r="A7" s="27"/>
      <c r="B7" s="63"/>
      <c r="C7" s="27"/>
      <c r="D7" s="29"/>
      <c r="E7" s="27"/>
      <c r="F7" s="32"/>
      <c r="G7" s="32"/>
      <c r="H7" s="31"/>
      <c r="I7" s="34"/>
      <c r="J7" s="32"/>
      <c r="K7" s="32"/>
      <c r="L7" s="32" t="str">
        <f t="shared" ref="L7:L28" si="0">IF(I7=0,"",(J7-I7)/I7*100)</f>
        <v/>
      </c>
      <c r="M7" s="33"/>
    </row>
    <row r="8" ht="15" customHeight="1" spans="1:13">
      <c r="A8" s="27"/>
      <c r="B8" s="63"/>
      <c r="C8" s="27"/>
      <c r="D8" s="29"/>
      <c r="E8" s="27"/>
      <c r="F8" s="27"/>
      <c r="G8" s="32"/>
      <c r="H8" s="31"/>
      <c r="I8" s="34"/>
      <c r="J8" s="32"/>
      <c r="K8" s="32"/>
      <c r="L8" s="32" t="str">
        <f t="shared" si="0"/>
        <v/>
      </c>
      <c r="M8" s="33"/>
    </row>
    <row r="9" ht="15" customHeight="1" spans="1:13">
      <c r="A9" s="27"/>
      <c r="B9" s="63"/>
      <c r="C9" s="27"/>
      <c r="D9" s="29"/>
      <c r="E9" s="27"/>
      <c r="F9" s="27"/>
      <c r="G9" s="32"/>
      <c r="H9" s="31"/>
      <c r="I9" s="34"/>
      <c r="J9" s="32"/>
      <c r="K9" s="32"/>
      <c r="L9" s="32" t="str">
        <f t="shared" si="0"/>
        <v/>
      </c>
      <c r="M9" s="33"/>
    </row>
    <row r="10" ht="15" customHeight="1" spans="1:13">
      <c r="A10" s="27"/>
      <c r="B10" s="63"/>
      <c r="C10" s="27"/>
      <c r="D10" s="29"/>
      <c r="E10" s="27"/>
      <c r="F10" s="27"/>
      <c r="G10" s="32"/>
      <c r="H10" s="31"/>
      <c r="I10" s="34"/>
      <c r="J10" s="32"/>
      <c r="K10" s="32"/>
      <c r="L10" s="32" t="str">
        <f t="shared" si="0"/>
        <v/>
      </c>
      <c r="M10" s="33"/>
    </row>
    <row r="11" ht="15" customHeight="1" spans="1:13">
      <c r="A11" s="27"/>
      <c r="B11" s="63"/>
      <c r="C11" s="27"/>
      <c r="D11" s="29"/>
      <c r="E11" s="27"/>
      <c r="F11" s="27"/>
      <c r="G11" s="32"/>
      <c r="H11" s="31"/>
      <c r="I11" s="34"/>
      <c r="J11" s="32"/>
      <c r="K11" s="32"/>
      <c r="L11" s="32" t="str">
        <f t="shared" si="0"/>
        <v/>
      </c>
      <c r="M11" s="33"/>
    </row>
    <row r="12" ht="15" customHeight="1" spans="1:13">
      <c r="A12" s="27"/>
      <c r="B12" s="63"/>
      <c r="C12" s="27"/>
      <c r="D12" s="29"/>
      <c r="E12" s="27"/>
      <c r="F12" s="27"/>
      <c r="G12" s="32"/>
      <c r="H12" s="31"/>
      <c r="I12" s="34"/>
      <c r="J12" s="32"/>
      <c r="K12" s="32"/>
      <c r="L12" s="32" t="str">
        <f t="shared" si="0"/>
        <v/>
      </c>
      <c r="M12" s="33"/>
    </row>
    <row r="13" ht="15" customHeight="1" spans="1:13">
      <c r="A13" s="27"/>
      <c r="B13" s="63"/>
      <c r="C13" s="27"/>
      <c r="D13" s="29"/>
      <c r="E13" s="27"/>
      <c r="F13" s="27"/>
      <c r="G13" s="32"/>
      <c r="H13" s="31"/>
      <c r="I13" s="34"/>
      <c r="J13" s="32"/>
      <c r="K13" s="32"/>
      <c r="L13" s="32" t="str">
        <f t="shared" si="0"/>
        <v/>
      </c>
      <c r="M13" s="33"/>
    </row>
    <row r="14" ht="15" customHeight="1" spans="1:13">
      <c r="A14" s="27"/>
      <c r="B14" s="63"/>
      <c r="C14" s="27"/>
      <c r="D14" s="29"/>
      <c r="E14" s="27"/>
      <c r="F14" s="27"/>
      <c r="G14" s="32"/>
      <c r="H14" s="31"/>
      <c r="I14" s="34"/>
      <c r="J14" s="32"/>
      <c r="K14" s="32"/>
      <c r="L14" s="32" t="str">
        <f t="shared" si="0"/>
        <v/>
      </c>
      <c r="M14" s="33"/>
    </row>
    <row r="15" ht="15" customHeight="1" spans="1:13">
      <c r="A15" s="27"/>
      <c r="B15" s="63"/>
      <c r="C15" s="27"/>
      <c r="D15" s="29"/>
      <c r="E15" s="27"/>
      <c r="F15" s="27"/>
      <c r="G15" s="32"/>
      <c r="H15" s="31"/>
      <c r="I15" s="34"/>
      <c r="J15" s="32"/>
      <c r="K15" s="32"/>
      <c r="L15" s="32" t="str">
        <f t="shared" si="0"/>
        <v/>
      </c>
      <c r="M15" s="33"/>
    </row>
    <row r="16" ht="15" customHeight="1" spans="1:13">
      <c r="A16" s="27"/>
      <c r="B16" s="63"/>
      <c r="C16" s="27"/>
      <c r="D16" s="29"/>
      <c r="E16" s="27"/>
      <c r="F16" s="27"/>
      <c r="G16" s="32"/>
      <c r="H16" s="31"/>
      <c r="I16" s="34"/>
      <c r="J16" s="32"/>
      <c r="K16" s="32"/>
      <c r="L16" s="32" t="str">
        <f t="shared" si="0"/>
        <v/>
      </c>
      <c r="M16" s="33"/>
    </row>
    <row r="17" ht="15" customHeight="1" spans="1:13">
      <c r="A17" s="27"/>
      <c r="B17" s="63"/>
      <c r="C17" s="27"/>
      <c r="D17" s="29"/>
      <c r="E17" s="27"/>
      <c r="F17" s="27"/>
      <c r="G17" s="32"/>
      <c r="H17" s="31"/>
      <c r="I17" s="34"/>
      <c r="J17" s="32"/>
      <c r="K17" s="32"/>
      <c r="L17" s="32" t="str">
        <f t="shared" si="0"/>
        <v/>
      </c>
      <c r="M17" s="33"/>
    </row>
    <row r="18" ht="15" customHeight="1" spans="1:13">
      <c r="A18" s="27"/>
      <c r="B18" s="63"/>
      <c r="C18" s="27"/>
      <c r="D18" s="29"/>
      <c r="E18" s="27"/>
      <c r="F18" s="27"/>
      <c r="G18" s="32"/>
      <c r="H18" s="31"/>
      <c r="I18" s="34"/>
      <c r="J18" s="32"/>
      <c r="K18" s="32"/>
      <c r="L18" s="32" t="str">
        <f t="shared" si="0"/>
        <v/>
      </c>
      <c r="M18" s="33"/>
    </row>
    <row r="19" ht="15" customHeight="1" spans="1:13">
      <c r="A19" s="27"/>
      <c r="B19" s="63"/>
      <c r="C19" s="27"/>
      <c r="D19" s="29"/>
      <c r="E19" s="27"/>
      <c r="F19" s="27"/>
      <c r="G19" s="32"/>
      <c r="H19" s="31"/>
      <c r="I19" s="34"/>
      <c r="J19" s="32"/>
      <c r="K19" s="32"/>
      <c r="L19" s="32" t="str">
        <f t="shared" si="0"/>
        <v/>
      </c>
      <c r="M19" s="33"/>
    </row>
    <row r="20" ht="15" customHeight="1" spans="1:13">
      <c r="A20" s="27"/>
      <c r="B20" s="63"/>
      <c r="C20" s="27"/>
      <c r="D20" s="29"/>
      <c r="E20" s="27"/>
      <c r="F20" s="27"/>
      <c r="G20" s="32"/>
      <c r="H20" s="31"/>
      <c r="I20" s="34"/>
      <c r="J20" s="32"/>
      <c r="K20" s="32"/>
      <c r="L20" s="32" t="str">
        <f t="shared" si="0"/>
        <v/>
      </c>
      <c r="M20" s="33"/>
    </row>
    <row r="21" ht="15" customHeight="1" spans="1:13">
      <c r="A21" s="27"/>
      <c r="B21" s="63"/>
      <c r="C21" s="27"/>
      <c r="D21" s="29"/>
      <c r="E21" s="27"/>
      <c r="F21" s="27"/>
      <c r="G21" s="32"/>
      <c r="H21" s="31"/>
      <c r="I21" s="34"/>
      <c r="J21" s="32"/>
      <c r="K21" s="32"/>
      <c r="L21" s="32" t="str">
        <f t="shared" si="0"/>
        <v/>
      </c>
      <c r="M21" s="33"/>
    </row>
    <row r="22" ht="15" customHeight="1" spans="1:13">
      <c r="A22" s="27"/>
      <c r="B22" s="63"/>
      <c r="C22" s="27"/>
      <c r="D22" s="29"/>
      <c r="E22" s="27"/>
      <c r="F22" s="27"/>
      <c r="G22" s="32"/>
      <c r="H22" s="31"/>
      <c r="I22" s="34"/>
      <c r="J22" s="32"/>
      <c r="K22" s="32"/>
      <c r="L22" s="32" t="str">
        <f t="shared" si="0"/>
        <v/>
      </c>
      <c r="M22" s="33"/>
    </row>
    <row r="23" ht="15" customHeight="1" spans="1:13">
      <c r="A23" s="27"/>
      <c r="B23" s="63"/>
      <c r="C23" s="27"/>
      <c r="D23" s="29"/>
      <c r="E23" s="27"/>
      <c r="F23" s="27"/>
      <c r="G23" s="32"/>
      <c r="H23" s="31"/>
      <c r="I23" s="34"/>
      <c r="J23" s="32"/>
      <c r="K23" s="32"/>
      <c r="L23" s="32" t="str">
        <f t="shared" si="0"/>
        <v/>
      </c>
      <c r="M23" s="33"/>
    </row>
    <row r="24" ht="15" customHeight="1" spans="1:13">
      <c r="A24" s="27"/>
      <c r="B24" s="63"/>
      <c r="C24" s="27"/>
      <c r="D24" s="29"/>
      <c r="E24" s="27"/>
      <c r="F24" s="27"/>
      <c r="G24" s="32"/>
      <c r="H24" s="31"/>
      <c r="I24" s="34"/>
      <c r="J24" s="32"/>
      <c r="K24" s="32"/>
      <c r="L24" s="32" t="str">
        <f t="shared" si="0"/>
        <v/>
      </c>
      <c r="M24" s="33"/>
    </row>
    <row r="25" ht="15" customHeight="1" spans="1:13">
      <c r="A25" s="27"/>
      <c r="B25" s="63"/>
      <c r="C25" s="27"/>
      <c r="D25" s="29"/>
      <c r="E25" s="27"/>
      <c r="F25" s="27"/>
      <c r="G25" s="32"/>
      <c r="H25" s="31"/>
      <c r="I25" s="34"/>
      <c r="J25" s="32"/>
      <c r="K25" s="32"/>
      <c r="L25" s="32" t="str">
        <f t="shared" si="0"/>
        <v/>
      </c>
      <c r="M25" s="33"/>
    </row>
    <row r="26" s="530" customFormat="1" ht="15" customHeight="1" spans="1:13">
      <c r="A26" s="531" t="s">
        <v>745</v>
      </c>
      <c r="B26" s="532"/>
      <c r="C26" s="88"/>
      <c r="D26" s="163"/>
      <c r="E26" s="88"/>
      <c r="F26" s="88"/>
      <c r="G26" s="86"/>
      <c r="H26" s="84"/>
      <c r="I26" s="85">
        <f>SUM(I7:I25)</f>
        <v>0</v>
      </c>
      <c r="J26" s="85">
        <f>SUM(J7:J25)</f>
        <v>0</v>
      </c>
      <c r="K26" s="86">
        <f>J26-I26</f>
        <v>0</v>
      </c>
      <c r="L26" s="86" t="str">
        <f t="shared" si="0"/>
        <v/>
      </c>
      <c r="M26" s="171"/>
    </row>
    <row r="27" ht="15" customHeight="1" spans="1:13">
      <c r="A27" s="35" t="s">
        <v>897</v>
      </c>
      <c r="B27" s="36"/>
      <c r="C27" s="88"/>
      <c r="D27" s="163"/>
      <c r="E27" s="88"/>
      <c r="F27" s="88"/>
      <c r="G27" s="86"/>
      <c r="H27" s="84"/>
      <c r="I27" s="85"/>
      <c r="J27" s="86"/>
      <c r="K27" s="86">
        <f>J27-I27</f>
        <v>0</v>
      </c>
      <c r="L27" s="86" t="str">
        <f t="shared" si="0"/>
        <v/>
      </c>
      <c r="M27" s="171"/>
    </row>
    <row r="28" ht="15" customHeight="1" spans="1:13">
      <c r="A28" s="35" t="s">
        <v>745</v>
      </c>
      <c r="B28" s="36"/>
      <c r="C28" s="27"/>
      <c r="D28" s="29"/>
      <c r="E28" s="27"/>
      <c r="F28" s="27"/>
      <c r="G28" s="32"/>
      <c r="H28" s="31">
        <f>SUM(H7:H27)</f>
        <v>0</v>
      </c>
      <c r="I28" s="34">
        <f>I26-I27</f>
        <v>0</v>
      </c>
      <c r="J28" s="34">
        <f>J26-J27</f>
        <v>0</v>
      </c>
      <c r="K28" s="32">
        <f>J28-I28</f>
        <v>0</v>
      </c>
      <c r="L28" s="32" t="str">
        <f t="shared" si="0"/>
        <v/>
      </c>
      <c r="M28" s="33"/>
    </row>
    <row r="29" s="38" customFormat="1" customHeight="1" spans="1:10">
      <c r="A29" s="37" t="str">
        <f>封面!$D$17&amp;封面!$E$17</f>
        <v>被评估单位（或产权持有单位）填表人：</v>
      </c>
      <c r="I29" s="22"/>
      <c r="J29" s="22" t="str">
        <f>评估人员!$C$3&amp;"："&amp;评估人员!$D$30</f>
        <v>评估人员：</v>
      </c>
    </row>
    <row r="30" s="38" customFormat="1" customHeight="1" spans="1:1">
      <c r="A30" s="37" t="str">
        <f>封面!$D$19&amp;封面!$E$19&amp;封面!$F$19&amp;封面!$G$19&amp;封面!$H$19&amp;封面!$I$19&amp;封面!$J$19</f>
        <v>填表日期：2020年5月20日</v>
      </c>
    </row>
  </sheetData>
  <mergeCells count="5">
    <mergeCell ref="A2:M2"/>
    <mergeCell ref="A3:M3"/>
    <mergeCell ref="A26:B26"/>
    <mergeCell ref="A27:B27"/>
    <mergeCell ref="A28:B28"/>
  </mergeCells>
  <hyperlinks>
    <hyperlink ref="A1" location="索引目录!E30" display="返回索引页"/>
    <hyperlink ref="B1" location="'4-1可供出售金融资产汇总'!B8"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&amp;R&amp;"宋体,常规"&amp;10
&amp;"仿宋_GB2312,常规"共&amp;N页第&amp;P页</oddHeader>
  </headerFooter>
  <legacyDrawing r:id="rId2"/>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workbookViewId="0">
      <pane xSplit="9" ySplit="6" topLeftCell="J7" activePane="bottomRight" state="frozen"/>
      <selection/>
      <selection pane="topRight"/>
      <selection pane="bottomLeft"/>
      <selection pane="bottomRight" activeCell="J7" sqref="J7"/>
    </sheetView>
  </sheetViews>
  <sheetFormatPr defaultColWidth="8.64166666666667" defaultRowHeight="15.75" customHeight="1"/>
  <cols>
    <col min="1" max="1" width="4.35833333333333" style="13" customWidth="1"/>
    <col min="2" max="2" width="22.3583333333333" style="13" customWidth="1"/>
    <col min="3" max="3" width="8.5" style="13" customWidth="1"/>
    <col min="4" max="4" width="10.2083333333333" style="13" customWidth="1"/>
    <col min="5" max="6" width="10.8583333333333" style="13" customWidth="1"/>
    <col min="7" max="7" width="9.35833333333333" style="13"/>
    <col min="8" max="8" width="15" style="13" hidden="1" customWidth="1" outlineLevel="1"/>
    <col min="9" max="9" width="14.0666666666667" style="13" customWidth="1" collapsed="1"/>
    <col min="10" max="10" width="14.0666666666667" style="13" customWidth="1"/>
    <col min="11" max="11" width="11.3583333333333" style="13" customWidth="1"/>
    <col min="12" max="12" width="10.0666666666667" style="13" customWidth="1"/>
    <col min="13" max="13" width="10.5666666666667" style="13" customWidth="1"/>
    <col min="14" max="32" width="9" style="13"/>
    <col min="33" max="16384" width="8.64166666666667" style="13"/>
  </cols>
  <sheetData>
    <row r="1" ht="15.4" spans="1:13">
      <c r="A1" s="14" t="s">
        <v>19</v>
      </c>
      <c r="B1" s="15" t="s">
        <v>572</v>
      </c>
      <c r="C1" s="16"/>
      <c r="D1" s="16"/>
      <c r="E1" s="16"/>
      <c r="F1" s="16"/>
      <c r="G1" s="16"/>
      <c r="H1" s="16"/>
      <c r="I1" s="16"/>
      <c r="J1" s="16"/>
      <c r="K1" s="16"/>
      <c r="L1" s="16"/>
      <c r="M1" s="16"/>
    </row>
    <row r="2" s="47" customFormat="1" ht="30" customHeight="1" spans="1:13">
      <c r="A2" s="17" t="s">
        <v>913</v>
      </c>
      <c r="B2" s="17"/>
      <c r="C2" s="17"/>
      <c r="D2" s="17"/>
      <c r="E2" s="17"/>
      <c r="F2" s="17"/>
      <c r="G2" s="17"/>
      <c r="H2" s="17"/>
      <c r="I2" s="17"/>
      <c r="J2" s="17"/>
      <c r="K2" s="17"/>
      <c r="L2" s="17"/>
      <c r="M2" s="17"/>
    </row>
    <row r="3" ht="15" customHeight="1" spans="1:14">
      <c r="A3" s="18" t="str">
        <f>'1-汇总表'!A3:G3</f>
        <v>评估基准日：2020年7月30日</v>
      </c>
      <c r="B3" s="18"/>
      <c r="C3" s="18"/>
      <c r="D3" s="18"/>
      <c r="E3" s="18"/>
      <c r="F3" s="18"/>
      <c r="G3" s="18"/>
      <c r="H3" s="18"/>
      <c r="I3" s="18"/>
      <c r="J3" s="19"/>
      <c r="K3" s="19"/>
      <c r="L3" s="19"/>
      <c r="M3" s="19"/>
      <c r="N3" s="56"/>
    </row>
    <row r="4" s="38" customFormat="1" ht="15" customHeight="1" spans="1:14">
      <c r="A4" s="18"/>
      <c r="B4" s="18"/>
      <c r="C4" s="18"/>
      <c r="D4" s="18"/>
      <c r="E4" s="18"/>
      <c r="F4" s="18"/>
      <c r="G4" s="18"/>
      <c r="H4" s="18"/>
      <c r="I4" s="18"/>
      <c r="J4" s="19"/>
      <c r="K4" s="19"/>
      <c r="L4" s="19"/>
      <c r="M4" s="21" t="s">
        <v>914</v>
      </c>
      <c r="N4" s="19"/>
    </row>
    <row r="5" s="38" customFormat="1" ht="15" customHeight="1" spans="1:13">
      <c r="A5" s="22" t="str">
        <f>'1-汇总表'!A5</f>
        <v>被评估单位（或产权持有单位）：贡山县隆鑫矿业有限公司</v>
      </c>
      <c r="M5" s="23" t="s">
        <v>22</v>
      </c>
    </row>
    <row r="6" s="41" customFormat="1" ht="15" customHeight="1" spans="1:13">
      <c r="A6" s="24" t="s">
        <v>379</v>
      </c>
      <c r="B6" s="24" t="s">
        <v>713</v>
      </c>
      <c r="C6" s="24" t="s">
        <v>915</v>
      </c>
      <c r="D6" s="24" t="s">
        <v>715</v>
      </c>
      <c r="E6" s="24" t="s">
        <v>906</v>
      </c>
      <c r="F6" s="24" t="s">
        <v>725</v>
      </c>
      <c r="G6" s="24" t="s">
        <v>916</v>
      </c>
      <c r="H6" s="25" t="s">
        <v>541</v>
      </c>
      <c r="I6" s="26" t="s">
        <v>542</v>
      </c>
      <c r="J6" s="24" t="s">
        <v>543</v>
      </c>
      <c r="K6" s="149" t="s">
        <v>544</v>
      </c>
      <c r="L6" s="24" t="s">
        <v>576</v>
      </c>
      <c r="M6" s="24" t="s">
        <v>467</v>
      </c>
    </row>
    <row r="7" ht="15" customHeight="1" spans="1:13">
      <c r="A7" s="27"/>
      <c r="B7" s="28"/>
      <c r="C7" s="30"/>
      <c r="D7" s="29"/>
      <c r="E7" s="29"/>
      <c r="F7" s="29"/>
      <c r="G7" s="27"/>
      <c r="H7" s="31"/>
      <c r="I7" s="34"/>
      <c r="J7" s="32"/>
      <c r="K7" s="32"/>
      <c r="L7" s="32" t="str">
        <f t="shared" ref="L7:L28" si="0">IF(I7=0,"",(J7-I7)/I7*100)</f>
        <v/>
      </c>
      <c r="M7" s="33"/>
    </row>
    <row r="8" ht="15" customHeight="1" spans="1:13">
      <c r="A8" s="27"/>
      <c r="B8" s="28"/>
      <c r="C8" s="30"/>
      <c r="D8" s="29"/>
      <c r="E8" s="29"/>
      <c r="F8" s="29"/>
      <c r="G8" s="27"/>
      <c r="H8" s="31"/>
      <c r="I8" s="34"/>
      <c r="J8" s="32"/>
      <c r="K8" s="32"/>
      <c r="L8" s="32" t="str">
        <f t="shared" si="0"/>
        <v/>
      </c>
      <c r="M8" s="33"/>
    </row>
    <row r="9" ht="15" customHeight="1" spans="1:13">
      <c r="A9" s="27"/>
      <c r="B9" s="28"/>
      <c r="C9" s="30"/>
      <c r="D9" s="29"/>
      <c r="E9" s="29"/>
      <c r="F9" s="29"/>
      <c r="G9" s="27"/>
      <c r="H9" s="31"/>
      <c r="I9" s="34"/>
      <c r="J9" s="32"/>
      <c r="K9" s="32"/>
      <c r="L9" s="32" t="str">
        <f t="shared" si="0"/>
        <v/>
      </c>
      <c r="M9" s="33"/>
    </row>
    <row r="10" ht="15" customHeight="1" spans="1:13">
      <c r="A10" s="27"/>
      <c r="B10" s="28"/>
      <c r="C10" s="30"/>
      <c r="D10" s="29"/>
      <c r="E10" s="29"/>
      <c r="F10" s="29"/>
      <c r="G10" s="27"/>
      <c r="H10" s="31"/>
      <c r="I10" s="34"/>
      <c r="J10" s="32"/>
      <c r="K10" s="32"/>
      <c r="L10" s="32" t="str">
        <f t="shared" si="0"/>
        <v/>
      </c>
      <c r="M10" s="33"/>
    </row>
    <row r="11" ht="15" customHeight="1" spans="1:13">
      <c r="A11" s="27"/>
      <c r="B11" s="28"/>
      <c r="C11" s="30"/>
      <c r="D11" s="29"/>
      <c r="E11" s="29"/>
      <c r="F11" s="29"/>
      <c r="G11" s="27"/>
      <c r="H11" s="31"/>
      <c r="I11" s="34"/>
      <c r="J11" s="32"/>
      <c r="K11" s="32"/>
      <c r="L11" s="32" t="str">
        <f t="shared" si="0"/>
        <v/>
      </c>
      <c r="M11" s="33"/>
    </row>
    <row r="12" ht="15" customHeight="1" spans="1:13">
      <c r="A12" s="27"/>
      <c r="B12" s="28"/>
      <c r="C12" s="30"/>
      <c r="D12" s="29"/>
      <c r="E12" s="29"/>
      <c r="F12" s="29"/>
      <c r="G12" s="27"/>
      <c r="H12" s="31"/>
      <c r="I12" s="34"/>
      <c r="J12" s="32"/>
      <c r="K12" s="32"/>
      <c r="L12" s="32" t="str">
        <f t="shared" si="0"/>
        <v/>
      </c>
      <c r="M12" s="33"/>
    </row>
    <row r="13" ht="15" customHeight="1" spans="1:13">
      <c r="A13" s="27"/>
      <c r="B13" s="28"/>
      <c r="C13" s="30"/>
      <c r="D13" s="29"/>
      <c r="E13" s="29"/>
      <c r="F13" s="29"/>
      <c r="G13" s="27"/>
      <c r="H13" s="31"/>
      <c r="I13" s="34"/>
      <c r="J13" s="32"/>
      <c r="K13" s="32"/>
      <c r="L13" s="32" t="str">
        <f t="shared" si="0"/>
        <v/>
      </c>
      <c r="M13" s="33"/>
    </row>
    <row r="14" ht="15" customHeight="1" spans="1:13">
      <c r="A14" s="27"/>
      <c r="B14" s="28"/>
      <c r="C14" s="30"/>
      <c r="D14" s="29"/>
      <c r="E14" s="29"/>
      <c r="F14" s="29"/>
      <c r="G14" s="27"/>
      <c r="H14" s="31"/>
      <c r="I14" s="34"/>
      <c r="J14" s="32"/>
      <c r="K14" s="32"/>
      <c r="L14" s="32" t="str">
        <f t="shared" si="0"/>
        <v/>
      </c>
      <c r="M14" s="33"/>
    </row>
    <row r="15" ht="15" customHeight="1" spans="1:13">
      <c r="A15" s="27"/>
      <c r="B15" s="28"/>
      <c r="C15" s="30"/>
      <c r="D15" s="29"/>
      <c r="E15" s="29"/>
      <c r="F15" s="29"/>
      <c r="G15" s="27"/>
      <c r="H15" s="31"/>
      <c r="I15" s="34"/>
      <c r="J15" s="32"/>
      <c r="K15" s="32"/>
      <c r="L15" s="32" t="str">
        <f t="shared" si="0"/>
        <v/>
      </c>
      <c r="M15" s="33"/>
    </row>
    <row r="16" ht="15" customHeight="1" spans="1:13">
      <c r="A16" s="27"/>
      <c r="B16" s="28"/>
      <c r="C16" s="30"/>
      <c r="D16" s="29"/>
      <c r="E16" s="29"/>
      <c r="F16" s="29"/>
      <c r="G16" s="27"/>
      <c r="H16" s="31"/>
      <c r="I16" s="34"/>
      <c r="J16" s="32"/>
      <c r="K16" s="32"/>
      <c r="L16" s="32" t="str">
        <f t="shared" si="0"/>
        <v/>
      </c>
      <c r="M16" s="33"/>
    </row>
    <row r="17" ht="15" customHeight="1" spans="1:13">
      <c r="A17" s="27"/>
      <c r="B17" s="28"/>
      <c r="C17" s="30"/>
      <c r="D17" s="29"/>
      <c r="E17" s="29"/>
      <c r="F17" s="29"/>
      <c r="G17" s="27"/>
      <c r="H17" s="31"/>
      <c r="I17" s="34"/>
      <c r="J17" s="32"/>
      <c r="K17" s="32"/>
      <c r="L17" s="32" t="str">
        <f t="shared" si="0"/>
        <v/>
      </c>
      <c r="M17" s="33"/>
    </row>
    <row r="18" ht="15" customHeight="1" spans="1:13">
      <c r="A18" s="27"/>
      <c r="B18" s="28"/>
      <c r="C18" s="30"/>
      <c r="D18" s="29"/>
      <c r="E18" s="29"/>
      <c r="F18" s="29"/>
      <c r="G18" s="27"/>
      <c r="H18" s="31"/>
      <c r="I18" s="34"/>
      <c r="J18" s="32"/>
      <c r="K18" s="32"/>
      <c r="L18" s="32" t="str">
        <f t="shared" si="0"/>
        <v/>
      </c>
      <c r="M18" s="33"/>
    </row>
    <row r="19" ht="15" customHeight="1" spans="1:13">
      <c r="A19" s="27"/>
      <c r="B19" s="28"/>
      <c r="C19" s="30"/>
      <c r="D19" s="29"/>
      <c r="E19" s="29"/>
      <c r="F19" s="29"/>
      <c r="G19" s="27"/>
      <c r="H19" s="31"/>
      <c r="I19" s="34"/>
      <c r="J19" s="32"/>
      <c r="K19" s="32"/>
      <c r="L19" s="32" t="str">
        <f t="shared" si="0"/>
        <v/>
      </c>
      <c r="M19" s="33"/>
    </row>
    <row r="20" ht="15" customHeight="1" spans="1:13">
      <c r="A20" s="27"/>
      <c r="B20" s="28"/>
      <c r="C20" s="30"/>
      <c r="D20" s="29"/>
      <c r="E20" s="29"/>
      <c r="F20" s="29"/>
      <c r="G20" s="27"/>
      <c r="H20" s="31"/>
      <c r="I20" s="34"/>
      <c r="J20" s="32"/>
      <c r="K20" s="32"/>
      <c r="L20" s="32" t="str">
        <f t="shared" si="0"/>
        <v/>
      </c>
      <c r="M20" s="33"/>
    </row>
    <row r="21" ht="15" customHeight="1" spans="1:13">
      <c r="A21" s="27"/>
      <c r="B21" s="28"/>
      <c r="C21" s="30"/>
      <c r="D21" s="29"/>
      <c r="E21" s="29"/>
      <c r="F21" s="29"/>
      <c r="G21" s="27"/>
      <c r="H21" s="31"/>
      <c r="I21" s="34"/>
      <c r="J21" s="32"/>
      <c r="K21" s="32"/>
      <c r="L21" s="32" t="str">
        <f t="shared" si="0"/>
        <v/>
      </c>
      <c r="M21" s="33"/>
    </row>
    <row r="22" ht="15" customHeight="1" spans="1:13">
      <c r="A22" s="27"/>
      <c r="B22" s="28"/>
      <c r="C22" s="30"/>
      <c r="D22" s="29"/>
      <c r="E22" s="29"/>
      <c r="F22" s="29"/>
      <c r="G22" s="27"/>
      <c r="H22" s="31"/>
      <c r="I22" s="34"/>
      <c r="J22" s="32"/>
      <c r="K22" s="32"/>
      <c r="L22" s="32" t="str">
        <f t="shared" si="0"/>
        <v/>
      </c>
      <c r="M22" s="33"/>
    </row>
    <row r="23" ht="15" customHeight="1" spans="1:13">
      <c r="A23" s="27"/>
      <c r="B23" s="28"/>
      <c r="C23" s="30"/>
      <c r="D23" s="29"/>
      <c r="E23" s="29"/>
      <c r="F23" s="29"/>
      <c r="G23" s="27"/>
      <c r="H23" s="31"/>
      <c r="I23" s="34"/>
      <c r="J23" s="32"/>
      <c r="K23" s="32"/>
      <c r="L23" s="32" t="str">
        <f t="shared" si="0"/>
        <v/>
      </c>
      <c r="M23" s="33"/>
    </row>
    <row r="24" ht="15" customHeight="1" spans="1:13">
      <c r="A24" s="27"/>
      <c r="B24" s="28"/>
      <c r="C24" s="30"/>
      <c r="D24" s="29"/>
      <c r="E24" s="29"/>
      <c r="F24" s="29"/>
      <c r="G24" s="27"/>
      <c r="H24" s="31"/>
      <c r="I24" s="34"/>
      <c r="J24" s="32"/>
      <c r="K24" s="32"/>
      <c r="L24" s="32" t="str">
        <f t="shared" si="0"/>
        <v/>
      </c>
      <c r="M24" s="33"/>
    </row>
    <row r="25" ht="15" customHeight="1" spans="1:13">
      <c r="A25" s="27"/>
      <c r="B25" s="28"/>
      <c r="C25" s="30"/>
      <c r="D25" s="29"/>
      <c r="E25" s="29"/>
      <c r="F25" s="29"/>
      <c r="G25" s="27"/>
      <c r="H25" s="31"/>
      <c r="I25" s="34"/>
      <c r="J25" s="32"/>
      <c r="K25" s="32"/>
      <c r="L25" s="32" t="str">
        <f t="shared" si="0"/>
        <v/>
      </c>
      <c r="M25" s="33"/>
    </row>
    <row r="26" ht="15" customHeight="1" spans="1:13">
      <c r="A26" s="35" t="s">
        <v>745</v>
      </c>
      <c r="B26" s="36"/>
      <c r="C26" s="27"/>
      <c r="D26" s="29"/>
      <c r="E26" s="29"/>
      <c r="F26" s="29"/>
      <c r="G26" s="27"/>
      <c r="H26" s="31">
        <f>SUM(H7:H25)</f>
        <v>0</v>
      </c>
      <c r="I26" s="34">
        <f>SUM(I7:I25)</f>
        <v>0</v>
      </c>
      <c r="J26" s="32">
        <f>SUM(J7:J25)</f>
        <v>0</v>
      </c>
      <c r="K26" s="32">
        <f>J26-I26</f>
        <v>0</v>
      </c>
      <c r="L26" s="32" t="str">
        <f t="shared" si="0"/>
        <v/>
      </c>
      <c r="M26" s="33"/>
    </row>
    <row r="27" ht="15" customHeight="1" spans="1:13">
      <c r="A27" s="35" t="s">
        <v>917</v>
      </c>
      <c r="B27" s="36"/>
      <c r="C27" s="27"/>
      <c r="D27" s="29"/>
      <c r="E27" s="29"/>
      <c r="F27" s="29"/>
      <c r="G27" s="27"/>
      <c r="H27" s="31"/>
      <c r="I27" s="34"/>
      <c r="J27" s="32"/>
      <c r="K27" s="32">
        <f>J27-I27</f>
        <v>0</v>
      </c>
      <c r="L27" s="32" t="str">
        <f t="shared" si="0"/>
        <v/>
      </c>
      <c r="M27" s="33"/>
    </row>
    <row r="28" ht="15" customHeight="1" spans="1:13">
      <c r="A28" s="35" t="s">
        <v>745</v>
      </c>
      <c r="B28" s="36"/>
      <c r="C28" s="27"/>
      <c r="D28" s="29"/>
      <c r="E28" s="29"/>
      <c r="F28" s="29"/>
      <c r="G28" s="27"/>
      <c r="H28" s="31">
        <f>H26-H27</f>
        <v>0</v>
      </c>
      <c r="I28" s="34">
        <f>I26-I27</f>
        <v>0</v>
      </c>
      <c r="J28" s="32">
        <f>J26-J27</f>
        <v>0</v>
      </c>
      <c r="K28" s="32">
        <f>J28-I28</f>
        <v>0</v>
      </c>
      <c r="L28" s="32" t="str">
        <f t="shared" si="0"/>
        <v/>
      </c>
      <c r="M28" s="33"/>
    </row>
    <row r="29" s="38" customFormat="1" customHeight="1" spans="1:10">
      <c r="A29" s="37" t="str">
        <f>封面!$D$17&amp;封面!$E$17</f>
        <v>被评估单位（或产权持有单位）填表人：</v>
      </c>
      <c r="I29" s="22"/>
      <c r="J29" s="22" t="str">
        <f>评估人员!$C$3&amp;"："&amp;评估人员!$D$30</f>
        <v>评估人员：</v>
      </c>
    </row>
    <row r="30" s="38" customFormat="1" customHeight="1" spans="1:1">
      <c r="A30" s="37" t="str">
        <f>封面!$D$19&amp;封面!$E$19&amp;封面!$F$19&amp;封面!$G$19&amp;封面!$H$19&amp;封面!$I$19&amp;封面!$J$19</f>
        <v>填表日期：2020年5月20日</v>
      </c>
    </row>
  </sheetData>
  <mergeCells count="5">
    <mergeCell ref="A2:M2"/>
    <mergeCell ref="A3:M3"/>
    <mergeCell ref="A26:B26"/>
    <mergeCell ref="A27:B27"/>
    <mergeCell ref="A28:B28"/>
  </mergeCells>
  <hyperlinks>
    <hyperlink ref="A1" location="索引目录!D31" display="返回索引页"/>
    <hyperlink ref="B1" location="'4-非流动资产汇总'!B8"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&amp;R&amp;"仿宋_GB2312,常规"&amp;10
共&amp;N页第&amp;P页</oddHeader>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4"/>
  <sheetViews>
    <sheetView workbookViewId="0">
      <selection activeCell="C12" sqref="C12"/>
    </sheetView>
  </sheetViews>
  <sheetFormatPr defaultColWidth="8.64166666666667" defaultRowHeight="15.75" customHeight="1"/>
  <cols>
    <col min="1" max="1" width="5.20833333333333" style="13" customWidth="1"/>
    <col min="2" max="2" width="26" style="13" customWidth="1"/>
    <col min="3" max="3" width="17.2083333333333" style="13" customWidth="1"/>
    <col min="4" max="4" width="11.5" style="13" customWidth="1"/>
    <col min="5" max="5" width="13.0666666666667" style="13" hidden="1" customWidth="1" outlineLevel="1"/>
    <col min="6" max="6" width="17.8583333333333" style="70" customWidth="1" collapsed="1"/>
    <col min="7" max="7" width="17" style="13" customWidth="1"/>
    <col min="8" max="8" width="14.7083333333333" style="13" customWidth="1"/>
    <col min="9" max="9" width="9.56666666666667" style="13"/>
    <col min="10" max="10" width="12.2083333333333" style="13" customWidth="1"/>
    <col min="11" max="32" width="9" style="13"/>
    <col min="33" max="16384" width="8.64166666666667" style="13"/>
  </cols>
  <sheetData>
    <row r="1" ht="15.4" spans="1:10">
      <c r="A1" s="14" t="s">
        <v>19</v>
      </c>
      <c r="B1" s="15" t="s">
        <v>747</v>
      </c>
      <c r="C1" s="16"/>
      <c r="D1" s="16"/>
      <c r="E1" s="16"/>
      <c r="F1" s="16"/>
      <c r="G1" s="16"/>
      <c r="H1" s="16"/>
      <c r="I1" s="16"/>
      <c r="J1" s="16"/>
    </row>
    <row r="2" s="47" customFormat="1" ht="30" customHeight="1" spans="1:10">
      <c r="A2" s="17" t="s">
        <v>918</v>
      </c>
      <c r="B2" s="17"/>
      <c r="C2" s="17"/>
      <c r="D2" s="17"/>
      <c r="E2" s="17"/>
      <c r="F2" s="17"/>
      <c r="G2" s="17"/>
      <c r="H2" s="17"/>
      <c r="I2" s="17"/>
      <c r="J2" s="17"/>
    </row>
    <row r="3" ht="15" customHeight="1" spans="1:10">
      <c r="A3" s="18" t="str">
        <f>'1-汇总表'!A3:G3</f>
        <v>评估基准日：2020年7月30日</v>
      </c>
      <c r="B3" s="18"/>
      <c r="C3" s="18"/>
      <c r="D3" s="18"/>
      <c r="E3" s="18"/>
      <c r="F3" s="19"/>
      <c r="G3" s="19"/>
      <c r="H3" s="19"/>
      <c r="I3" s="19"/>
      <c r="J3" s="19"/>
    </row>
    <row r="4" ht="15" customHeight="1" spans="1:10">
      <c r="A4" s="20"/>
      <c r="B4" s="20"/>
      <c r="C4" s="20"/>
      <c r="D4" s="20"/>
      <c r="E4" s="20"/>
      <c r="F4" s="56"/>
      <c r="G4" s="56"/>
      <c r="H4" s="56"/>
      <c r="I4" s="19"/>
      <c r="J4" s="21" t="s">
        <v>914</v>
      </c>
    </row>
    <row r="5" ht="15" customHeight="1" spans="1:10">
      <c r="A5" s="22" t="str">
        <f>'1-汇总表'!A5</f>
        <v>被评估单位（或产权持有单位）：贡山县隆鑫矿业有限公司</v>
      </c>
      <c r="F5" s="528"/>
      <c r="I5" s="38"/>
      <c r="J5" s="23" t="s">
        <v>22</v>
      </c>
    </row>
    <row r="6" s="41" customFormat="1" ht="30" customHeight="1" spans="1:10">
      <c r="A6" s="24" t="s">
        <v>379</v>
      </c>
      <c r="B6" s="24" t="s">
        <v>750</v>
      </c>
      <c r="C6" s="24" t="s">
        <v>751</v>
      </c>
      <c r="D6" s="24" t="s">
        <v>752</v>
      </c>
      <c r="E6" s="24" t="s">
        <v>541</v>
      </c>
      <c r="F6" s="52" t="s">
        <v>542</v>
      </c>
      <c r="G6" s="24" t="s">
        <v>543</v>
      </c>
      <c r="H6" s="149" t="s">
        <v>544</v>
      </c>
      <c r="I6" s="24" t="s">
        <v>576</v>
      </c>
      <c r="J6" s="24" t="s">
        <v>467</v>
      </c>
    </row>
    <row r="7" ht="15" customHeight="1" spans="1:10">
      <c r="A7" s="529"/>
      <c r="B7" s="28"/>
      <c r="C7" s="27"/>
      <c r="D7" s="29"/>
      <c r="E7" s="32"/>
      <c r="F7" s="85"/>
      <c r="G7" s="32"/>
      <c r="H7" s="32"/>
      <c r="I7" s="32" t="str">
        <f t="shared" ref="I7:I27" si="0">IF(F7=0,"",(G7-F7)/F7*100)</f>
        <v/>
      </c>
      <c r="J7" s="33"/>
    </row>
    <row r="8" ht="15" customHeight="1" spans="1:10">
      <c r="A8" s="27"/>
      <c r="B8" s="28"/>
      <c r="C8" s="27"/>
      <c r="D8" s="29"/>
      <c r="E8" s="32"/>
      <c r="F8" s="85"/>
      <c r="G8" s="32"/>
      <c r="H8" s="32"/>
      <c r="I8" s="32" t="str">
        <f t="shared" si="0"/>
        <v/>
      </c>
      <c r="J8" s="33"/>
    </row>
    <row r="9" ht="15" customHeight="1" spans="1:10">
      <c r="A9" s="27"/>
      <c r="B9" s="28"/>
      <c r="C9" s="27"/>
      <c r="D9" s="29"/>
      <c r="E9" s="32"/>
      <c r="F9" s="85"/>
      <c r="G9" s="32"/>
      <c r="H9" s="32"/>
      <c r="I9" s="32" t="str">
        <f t="shared" si="0"/>
        <v/>
      </c>
      <c r="J9" s="33"/>
    </row>
    <row r="10" ht="15" customHeight="1" spans="1:10">
      <c r="A10" s="27"/>
      <c r="B10" s="28"/>
      <c r="C10" s="27"/>
      <c r="D10" s="29"/>
      <c r="E10" s="32"/>
      <c r="F10" s="85"/>
      <c r="G10" s="32"/>
      <c r="H10" s="32"/>
      <c r="I10" s="32" t="str">
        <f t="shared" si="0"/>
        <v/>
      </c>
      <c r="J10" s="33"/>
    </row>
    <row r="11" ht="15" customHeight="1" spans="1:10">
      <c r="A11" s="27"/>
      <c r="B11" s="28"/>
      <c r="C11" s="27"/>
      <c r="D11" s="29"/>
      <c r="E11" s="32"/>
      <c r="F11" s="85"/>
      <c r="G11" s="32"/>
      <c r="H11" s="32"/>
      <c r="I11" s="32" t="str">
        <f t="shared" si="0"/>
        <v/>
      </c>
      <c r="J11" s="33"/>
    </row>
    <row r="12" ht="15" customHeight="1" spans="1:10">
      <c r="A12" s="27"/>
      <c r="B12" s="28"/>
      <c r="C12" s="27"/>
      <c r="D12" s="29"/>
      <c r="E12" s="32"/>
      <c r="F12" s="85"/>
      <c r="G12" s="32"/>
      <c r="H12" s="32"/>
      <c r="I12" s="32" t="str">
        <f t="shared" si="0"/>
        <v/>
      </c>
      <c r="J12" s="33"/>
    </row>
    <row r="13" ht="15" customHeight="1" spans="1:10">
      <c r="A13" s="27"/>
      <c r="B13" s="28"/>
      <c r="C13" s="27"/>
      <c r="D13" s="29"/>
      <c r="E13" s="32"/>
      <c r="F13" s="85"/>
      <c r="G13" s="32"/>
      <c r="H13" s="32"/>
      <c r="I13" s="32" t="str">
        <f t="shared" si="0"/>
        <v/>
      </c>
      <c r="J13" s="33"/>
    </row>
    <row r="14" ht="15" customHeight="1" spans="1:10">
      <c r="A14" s="27"/>
      <c r="B14" s="28"/>
      <c r="C14" s="27"/>
      <c r="D14" s="29"/>
      <c r="E14" s="32"/>
      <c r="F14" s="85"/>
      <c r="G14" s="32"/>
      <c r="H14" s="32"/>
      <c r="I14" s="32" t="str">
        <f t="shared" si="0"/>
        <v/>
      </c>
      <c r="J14" s="33"/>
    </row>
    <row r="15" ht="15" customHeight="1" spans="1:10">
      <c r="A15" s="27"/>
      <c r="B15" s="28"/>
      <c r="C15" s="27"/>
      <c r="D15" s="29"/>
      <c r="E15" s="32"/>
      <c r="F15" s="85"/>
      <c r="G15" s="32"/>
      <c r="H15" s="32"/>
      <c r="I15" s="32" t="str">
        <f t="shared" si="0"/>
        <v/>
      </c>
      <c r="J15" s="33"/>
    </row>
    <row r="16" ht="15" customHeight="1" spans="1:10">
      <c r="A16" s="27"/>
      <c r="B16" s="28"/>
      <c r="C16" s="27"/>
      <c r="D16" s="29"/>
      <c r="E16" s="32"/>
      <c r="F16" s="85"/>
      <c r="G16" s="32"/>
      <c r="H16" s="32"/>
      <c r="I16" s="32" t="str">
        <f t="shared" si="0"/>
        <v/>
      </c>
      <c r="J16" s="33"/>
    </row>
    <row r="17" ht="15" customHeight="1" spans="1:10">
      <c r="A17" s="27"/>
      <c r="B17" s="28"/>
      <c r="C17" s="27"/>
      <c r="D17" s="29"/>
      <c r="E17" s="32"/>
      <c r="F17" s="85"/>
      <c r="G17" s="32"/>
      <c r="H17" s="32"/>
      <c r="I17" s="32" t="str">
        <f t="shared" si="0"/>
        <v/>
      </c>
      <c r="J17" s="33"/>
    </row>
    <row r="18" ht="15" customHeight="1" spans="1:10">
      <c r="A18" s="27"/>
      <c r="B18" s="28"/>
      <c r="C18" s="27"/>
      <c r="D18" s="29"/>
      <c r="E18" s="32"/>
      <c r="F18" s="85"/>
      <c r="G18" s="32"/>
      <c r="H18" s="32"/>
      <c r="I18" s="32" t="str">
        <f t="shared" si="0"/>
        <v/>
      </c>
      <c r="J18" s="33"/>
    </row>
    <row r="19" ht="15" customHeight="1" spans="1:10">
      <c r="A19" s="27"/>
      <c r="B19" s="28"/>
      <c r="C19" s="27"/>
      <c r="D19" s="29"/>
      <c r="E19" s="32"/>
      <c r="F19" s="85"/>
      <c r="G19" s="32"/>
      <c r="H19" s="32"/>
      <c r="I19" s="32" t="str">
        <f t="shared" si="0"/>
        <v/>
      </c>
      <c r="J19" s="33"/>
    </row>
    <row r="20" ht="15" customHeight="1" spans="1:10">
      <c r="A20" s="27"/>
      <c r="B20" s="28"/>
      <c r="C20" s="27"/>
      <c r="D20" s="29"/>
      <c r="E20" s="32"/>
      <c r="F20" s="85"/>
      <c r="G20" s="32"/>
      <c r="H20" s="32"/>
      <c r="I20" s="32" t="str">
        <f t="shared" si="0"/>
        <v/>
      </c>
      <c r="J20" s="33"/>
    </row>
    <row r="21" ht="15" customHeight="1" spans="1:10">
      <c r="A21" s="27"/>
      <c r="B21" s="28"/>
      <c r="C21" s="27"/>
      <c r="D21" s="29"/>
      <c r="E21" s="32"/>
      <c r="F21" s="85"/>
      <c r="G21" s="32"/>
      <c r="H21" s="32"/>
      <c r="I21" s="32" t="str">
        <f t="shared" si="0"/>
        <v/>
      </c>
      <c r="J21" s="33"/>
    </row>
    <row r="22" ht="15" customHeight="1" spans="1:10">
      <c r="A22" s="27"/>
      <c r="B22" s="28"/>
      <c r="C22" s="27"/>
      <c r="D22" s="29"/>
      <c r="E22" s="32"/>
      <c r="F22" s="85"/>
      <c r="G22" s="32"/>
      <c r="H22" s="32"/>
      <c r="I22" s="32" t="str">
        <f t="shared" si="0"/>
        <v/>
      </c>
      <c r="J22" s="33"/>
    </row>
    <row r="23" ht="15" customHeight="1" spans="1:10">
      <c r="A23" s="27"/>
      <c r="B23" s="28"/>
      <c r="C23" s="27"/>
      <c r="D23" s="29"/>
      <c r="E23" s="32"/>
      <c r="F23" s="85"/>
      <c r="G23" s="32"/>
      <c r="H23" s="32"/>
      <c r="I23" s="32" t="str">
        <f t="shared" si="0"/>
        <v/>
      </c>
      <c r="J23" s="33"/>
    </row>
    <row r="24" ht="15" customHeight="1" spans="1:10">
      <c r="A24" s="27"/>
      <c r="B24" s="28"/>
      <c r="C24" s="27"/>
      <c r="D24" s="29"/>
      <c r="E24" s="32"/>
      <c r="F24" s="85"/>
      <c r="G24" s="32"/>
      <c r="H24" s="32"/>
      <c r="I24" s="32" t="str">
        <f t="shared" si="0"/>
        <v/>
      </c>
      <c r="J24" s="33"/>
    </row>
    <row r="25" ht="15" customHeight="1" spans="1:10">
      <c r="A25" s="35" t="s">
        <v>745</v>
      </c>
      <c r="B25" s="36"/>
      <c r="C25" s="27"/>
      <c r="D25" s="29"/>
      <c r="E25" s="32">
        <f>SUM(E7:E24)</f>
        <v>0</v>
      </c>
      <c r="F25" s="85">
        <f>SUM(F7:F24)</f>
        <v>0</v>
      </c>
      <c r="G25" s="32">
        <f>SUM(G7:G24)</f>
        <v>0</v>
      </c>
      <c r="H25" s="32">
        <f>G25-F25</f>
        <v>0</v>
      </c>
      <c r="I25" s="32" t="str">
        <f t="shared" si="0"/>
        <v/>
      </c>
      <c r="J25" s="33"/>
    </row>
    <row r="26" ht="15" customHeight="1" spans="1:10">
      <c r="A26" s="35" t="s">
        <v>919</v>
      </c>
      <c r="B26" s="36"/>
      <c r="C26" s="27"/>
      <c r="D26" s="29"/>
      <c r="E26" s="32"/>
      <c r="F26" s="85"/>
      <c r="G26" s="32"/>
      <c r="H26" s="32">
        <f>G26-F26</f>
        <v>0</v>
      </c>
      <c r="I26" s="32" t="str">
        <f t="shared" si="0"/>
        <v/>
      </c>
      <c r="J26" s="33"/>
    </row>
    <row r="27" ht="15" customHeight="1" spans="1:10">
      <c r="A27" s="35" t="s">
        <v>745</v>
      </c>
      <c r="B27" s="36"/>
      <c r="C27" s="33"/>
      <c r="D27" s="29"/>
      <c r="E27" s="32">
        <f>E25-E26</f>
        <v>0</v>
      </c>
      <c r="F27" s="34">
        <f>F25-F26</f>
        <v>0</v>
      </c>
      <c r="G27" s="34">
        <f>G25-G26</f>
        <v>0</v>
      </c>
      <c r="H27" s="32">
        <f>G27-F27</f>
        <v>0</v>
      </c>
      <c r="I27" s="32" t="str">
        <f t="shared" si="0"/>
        <v/>
      </c>
      <c r="J27" s="33"/>
    </row>
    <row r="28" s="38" customFormat="1" customHeight="1" spans="1:7">
      <c r="A28" s="37" t="str">
        <f>封面!$D$17&amp;封面!$E$17</f>
        <v>被评估单位（或产权持有单位）填表人：</v>
      </c>
      <c r="F28" s="22"/>
      <c r="G28" s="22" t="str">
        <f>评估人员!$C$3&amp;"："&amp;评估人员!$D$30</f>
        <v>评估人员：</v>
      </c>
    </row>
    <row r="29" s="38" customFormat="1" customHeight="1" spans="1:6">
      <c r="A29" s="37" t="str">
        <f>封面!$D$19&amp;封面!$E$19&amp;封面!$F$19&amp;封面!$G$19&amp;封面!$H$19&amp;封面!$I$19&amp;封面!$J$19</f>
        <v>填表日期：2020年5月20日</v>
      </c>
      <c r="F29" s="69"/>
    </row>
    <row r="30" customHeight="1" spans="2:3">
      <c r="B30" s="170" t="s">
        <v>763</v>
      </c>
      <c r="C30" s="38" t="s">
        <v>764</v>
      </c>
    </row>
    <row r="31" customHeight="1" spans="2:3">
      <c r="B31" s="23" t="s">
        <v>765</v>
      </c>
      <c r="C31" s="13" t="s">
        <v>766</v>
      </c>
    </row>
    <row r="32" customHeight="1" spans="3:3">
      <c r="C32" s="13" t="s">
        <v>767</v>
      </c>
    </row>
    <row r="33" customHeight="1" spans="3:3">
      <c r="C33" s="13" t="s">
        <v>768</v>
      </c>
    </row>
    <row r="34" customHeight="1" spans="3:3">
      <c r="C34" s="13" t="s">
        <v>769</v>
      </c>
    </row>
  </sheetData>
  <mergeCells count="5">
    <mergeCell ref="A2:J2"/>
    <mergeCell ref="A3:J3"/>
    <mergeCell ref="A25:B25"/>
    <mergeCell ref="A26:B26"/>
    <mergeCell ref="A27:B27"/>
  </mergeCells>
  <hyperlinks>
    <hyperlink ref="A1" location="索引目录!D32" display="返回索引页"/>
    <hyperlink ref="B1" location="'4-非流动资产汇总'!B9" display="返回 "/>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&amp;R&amp;"宋体,常规"&amp;10
&amp;"仿宋_GB2312,常规"共&amp;N页第&amp;P页</oddHeader>
  </headerFooter>
  <legacyDrawing r:id="rId2"/>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workbookViewId="0">
      <pane xSplit="8" ySplit="6" topLeftCell="I7" activePane="bottomRight" state="frozen"/>
      <selection/>
      <selection pane="topRight"/>
      <selection pane="bottomLeft"/>
      <selection pane="bottomRight" activeCell="I7" sqref="I7"/>
    </sheetView>
  </sheetViews>
  <sheetFormatPr defaultColWidth="8.64166666666667" defaultRowHeight="15.75" customHeight="1"/>
  <cols>
    <col min="1" max="1" width="4.70833333333333" style="13" customWidth="1"/>
    <col min="2" max="2" width="23.2083333333333" style="13" customWidth="1"/>
    <col min="3" max="3" width="8.85833333333333" style="13" customWidth="1"/>
    <col min="4" max="4" width="13.5" style="13" customWidth="1"/>
    <col min="5" max="5" width="10" style="13" customWidth="1"/>
    <col min="6" max="6" width="14.3583333333333" style="13" customWidth="1"/>
    <col min="7" max="7" width="14.5666666666667" style="13" hidden="1" customWidth="1" outlineLevel="1"/>
    <col min="8" max="8" width="15.3583333333333" style="13" customWidth="1" collapsed="1"/>
    <col min="9" max="9" width="15.0666666666667" style="13" customWidth="1"/>
    <col min="10" max="10" width="11.8583333333333" style="13" customWidth="1"/>
    <col min="11" max="11" width="10" style="13" customWidth="1"/>
    <col min="12" max="12" width="9.56666666666667" style="13" customWidth="1"/>
    <col min="13" max="32" width="9" style="13"/>
    <col min="33" max="16384" width="8.64166666666667" style="13"/>
  </cols>
  <sheetData>
    <row r="1" ht="15.4" spans="1:12">
      <c r="A1" s="14" t="s">
        <v>19</v>
      </c>
      <c r="B1" s="15" t="s">
        <v>572</v>
      </c>
      <c r="C1" s="16"/>
      <c r="D1" s="16"/>
      <c r="E1" s="16"/>
      <c r="F1" s="16"/>
      <c r="G1" s="16"/>
      <c r="H1" s="16"/>
      <c r="I1" s="16"/>
      <c r="J1" s="16"/>
      <c r="K1" s="16"/>
      <c r="L1" s="16"/>
    </row>
    <row r="2" s="47" customFormat="1" ht="30" customHeight="1" spans="1:12">
      <c r="A2" s="17" t="s">
        <v>920</v>
      </c>
      <c r="B2" s="17"/>
      <c r="C2" s="17"/>
      <c r="D2" s="17"/>
      <c r="E2" s="17"/>
      <c r="F2" s="17"/>
      <c r="G2" s="17"/>
      <c r="H2" s="17"/>
      <c r="I2" s="17"/>
      <c r="J2" s="17"/>
      <c r="K2" s="17"/>
      <c r="L2" s="17"/>
    </row>
    <row r="3" ht="15" customHeight="1" spans="1:14">
      <c r="A3" s="18" t="str">
        <f>'1-汇总表'!A3:G3</f>
        <v>评估基准日：2020年7月30日</v>
      </c>
      <c r="B3" s="18"/>
      <c r="C3" s="18"/>
      <c r="D3" s="18"/>
      <c r="E3" s="18"/>
      <c r="F3" s="18"/>
      <c r="G3" s="18"/>
      <c r="H3" s="18"/>
      <c r="I3" s="19"/>
      <c r="J3" s="19"/>
      <c r="K3" s="19"/>
      <c r="L3" s="19"/>
      <c r="M3" s="56"/>
      <c r="N3" s="56"/>
    </row>
    <row r="4" ht="15" customHeight="1" spans="1:14">
      <c r="A4" s="20"/>
      <c r="B4" s="20"/>
      <c r="C4" s="20"/>
      <c r="D4" s="20"/>
      <c r="E4" s="20"/>
      <c r="F4" s="20"/>
      <c r="G4" s="20"/>
      <c r="H4" s="20"/>
      <c r="I4" s="56"/>
      <c r="J4" s="56"/>
      <c r="K4" s="19"/>
      <c r="L4" s="21" t="s">
        <v>921</v>
      </c>
      <c r="M4" s="56"/>
      <c r="N4" s="56"/>
    </row>
    <row r="5" ht="15" customHeight="1" spans="1:12">
      <c r="A5" s="22" t="str">
        <f>'1-汇总表'!A5</f>
        <v>被评估单位（或产权持有单位）：贡山县隆鑫矿业有限公司</v>
      </c>
      <c r="K5" s="38"/>
      <c r="L5" s="23" t="s">
        <v>22</v>
      </c>
    </row>
    <row r="6" s="12" customFormat="1" ht="30" customHeight="1" spans="1:12">
      <c r="A6" s="24" t="s">
        <v>379</v>
      </c>
      <c r="B6" s="24" t="s">
        <v>713</v>
      </c>
      <c r="C6" s="24" t="s">
        <v>715</v>
      </c>
      <c r="D6" s="24" t="s">
        <v>922</v>
      </c>
      <c r="E6" s="24" t="s">
        <v>923</v>
      </c>
      <c r="F6" s="24" t="s">
        <v>916</v>
      </c>
      <c r="G6" s="25" t="s">
        <v>541</v>
      </c>
      <c r="H6" s="26" t="s">
        <v>542</v>
      </c>
      <c r="I6" s="24" t="s">
        <v>543</v>
      </c>
      <c r="J6" s="149" t="s">
        <v>544</v>
      </c>
      <c r="K6" s="24" t="s">
        <v>576</v>
      </c>
      <c r="L6" s="24" t="s">
        <v>467</v>
      </c>
    </row>
    <row r="7" ht="15" customHeight="1" spans="1:12">
      <c r="A7" s="27"/>
      <c r="B7" s="63"/>
      <c r="C7" s="29"/>
      <c r="D7" s="27"/>
      <c r="E7" s="27"/>
      <c r="F7" s="27"/>
      <c r="G7" s="31"/>
      <c r="H7" s="34"/>
      <c r="I7" s="32"/>
      <c r="J7" s="32"/>
      <c r="K7" s="32" t="str">
        <f t="shared" ref="K7:K28" si="0">IF(H7=0,"",(I7-H7)/H7*100)</f>
        <v/>
      </c>
      <c r="L7" s="33"/>
    </row>
    <row r="8" ht="15" customHeight="1" spans="1:12">
      <c r="A8" s="27"/>
      <c r="B8" s="63"/>
      <c r="C8" s="29"/>
      <c r="D8" s="27"/>
      <c r="E8" s="27"/>
      <c r="F8" s="27"/>
      <c r="G8" s="31"/>
      <c r="H8" s="34"/>
      <c r="I8" s="32"/>
      <c r="J8" s="32"/>
      <c r="K8" s="32" t="str">
        <f t="shared" si="0"/>
        <v/>
      </c>
      <c r="L8" s="33"/>
    </row>
    <row r="9" ht="15" customHeight="1" spans="1:12">
      <c r="A9" s="27"/>
      <c r="B9" s="63"/>
      <c r="C9" s="29"/>
      <c r="D9" s="27"/>
      <c r="E9" s="27"/>
      <c r="F9" s="27"/>
      <c r="G9" s="31"/>
      <c r="H9" s="34"/>
      <c r="I9" s="32"/>
      <c r="J9" s="32"/>
      <c r="K9" s="32" t="str">
        <f t="shared" si="0"/>
        <v/>
      </c>
      <c r="L9" s="33"/>
    </row>
    <row r="10" ht="15" customHeight="1" spans="1:12">
      <c r="A10" s="27"/>
      <c r="B10" s="63"/>
      <c r="C10" s="29"/>
      <c r="D10" s="27"/>
      <c r="E10" s="27"/>
      <c r="F10" s="27"/>
      <c r="G10" s="31"/>
      <c r="H10" s="34"/>
      <c r="I10" s="32"/>
      <c r="J10" s="32"/>
      <c r="K10" s="32" t="str">
        <f t="shared" si="0"/>
        <v/>
      </c>
      <c r="L10" s="33"/>
    </row>
    <row r="11" ht="15" customHeight="1" spans="1:12">
      <c r="A11" s="27"/>
      <c r="B11" s="63"/>
      <c r="C11" s="29"/>
      <c r="D11" s="27"/>
      <c r="E11" s="27"/>
      <c r="F11" s="27"/>
      <c r="G11" s="31"/>
      <c r="H11" s="34"/>
      <c r="I11" s="32"/>
      <c r="J11" s="32"/>
      <c r="K11" s="32" t="str">
        <f t="shared" si="0"/>
        <v/>
      </c>
      <c r="L11" s="33"/>
    </row>
    <row r="12" ht="15" customHeight="1" spans="1:12">
      <c r="A12" s="27"/>
      <c r="B12" s="63"/>
      <c r="C12" s="29"/>
      <c r="D12" s="27"/>
      <c r="E12" s="27"/>
      <c r="F12" s="27"/>
      <c r="G12" s="31"/>
      <c r="H12" s="34"/>
      <c r="I12" s="32"/>
      <c r="J12" s="32"/>
      <c r="K12" s="32" t="str">
        <f t="shared" si="0"/>
        <v/>
      </c>
      <c r="L12" s="33"/>
    </row>
    <row r="13" ht="15" customHeight="1" spans="1:12">
      <c r="A13" s="27"/>
      <c r="B13" s="63"/>
      <c r="C13" s="29"/>
      <c r="D13" s="27"/>
      <c r="E13" s="27"/>
      <c r="F13" s="27"/>
      <c r="G13" s="31"/>
      <c r="H13" s="34"/>
      <c r="I13" s="32"/>
      <c r="J13" s="32"/>
      <c r="K13" s="32" t="str">
        <f t="shared" si="0"/>
        <v/>
      </c>
      <c r="L13" s="33"/>
    </row>
    <row r="14" ht="15" customHeight="1" spans="1:12">
      <c r="A14" s="27"/>
      <c r="B14" s="63"/>
      <c r="C14" s="29"/>
      <c r="D14" s="27"/>
      <c r="E14" s="27"/>
      <c r="F14" s="27"/>
      <c r="G14" s="31"/>
      <c r="H14" s="34"/>
      <c r="I14" s="32"/>
      <c r="J14" s="32"/>
      <c r="K14" s="32" t="str">
        <f t="shared" si="0"/>
        <v/>
      </c>
      <c r="L14" s="33"/>
    </row>
    <row r="15" ht="15" customHeight="1" spans="1:12">
      <c r="A15" s="27"/>
      <c r="B15" s="63"/>
      <c r="C15" s="29"/>
      <c r="D15" s="27"/>
      <c r="E15" s="27"/>
      <c r="F15" s="27"/>
      <c r="G15" s="31"/>
      <c r="H15" s="34"/>
      <c r="I15" s="32"/>
      <c r="J15" s="32"/>
      <c r="K15" s="32" t="str">
        <f t="shared" si="0"/>
        <v/>
      </c>
      <c r="L15" s="33"/>
    </row>
    <row r="16" ht="15" customHeight="1" spans="1:12">
      <c r="A16" s="27"/>
      <c r="B16" s="63"/>
      <c r="C16" s="29"/>
      <c r="D16" s="27"/>
      <c r="E16" s="27"/>
      <c r="F16" s="27"/>
      <c r="G16" s="31"/>
      <c r="H16" s="34"/>
      <c r="I16" s="32"/>
      <c r="J16" s="32"/>
      <c r="K16" s="32" t="str">
        <f t="shared" si="0"/>
        <v/>
      </c>
      <c r="L16" s="33"/>
    </row>
    <row r="17" ht="15" customHeight="1" spans="1:12">
      <c r="A17" s="27"/>
      <c r="B17" s="63"/>
      <c r="C17" s="29"/>
      <c r="D17" s="27"/>
      <c r="E17" s="27"/>
      <c r="F17" s="27"/>
      <c r="G17" s="31"/>
      <c r="H17" s="34"/>
      <c r="I17" s="32"/>
      <c r="J17" s="32"/>
      <c r="K17" s="32" t="str">
        <f t="shared" si="0"/>
        <v/>
      </c>
      <c r="L17" s="33"/>
    </row>
    <row r="18" ht="15" customHeight="1" spans="1:12">
      <c r="A18" s="27"/>
      <c r="B18" s="63"/>
      <c r="C18" s="29"/>
      <c r="D18" s="27"/>
      <c r="E18" s="27"/>
      <c r="F18" s="27"/>
      <c r="G18" s="31"/>
      <c r="H18" s="34"/>
      <c r="I18" s="32"/>
      <c r="J18" s="32"/>
      <c r="K18" s="32" t="str">
        <f t="shared" si="0"/>
        <v/>
      </c>
      <c r="L18" s="33"/>
    </row>
    <row r="19" ht="15" customHeight="1" spans="1:12">
      <c r="A19" s="27"/>
      <c r="B19" s="63"/>
      <c r="C19" s="29"/>
      <c r="D19" s="27"/>
      <c r="E19" s="27"/>
      <c r="F19" s="27"/>
      <c r="G19" s="31"/>
      <c r="H19" s="34"/>
      <c r="I19" s="32"/>
      <c r="J19" s="32"/>
      <c r="K19" s="32" t="str">
        <f t="shared" si="0"/>
        <v/>
      </c>
      <c r="L19" s="33"/>
    </row>
    <row r="20" ht="15" customHeight="1" spans="1:12">
      <c r="A20" s="27"/>
      <c r="B20" s="63"/>
      <c r="C20" s="29"/>
      <c r="D20" s="27"/>
      <c r="E20" s="27"/>
      <c r="F20" s="27"/>
      <c r="G20" s="31"/>
      <c r="H20" s="34"/>
      <c r="I20" s="32"/>
      <c r="J20" s="32"/>
      <c r="K20" s="32" t="str">
        <f t="shared" si="0"/>
        <v/>
      </c>
      <c r="L20" s="33"/>
    </row>
    <row r="21" ht="15" customHeight="1" spans="1:12">
      <c r="A21" s="27"/>
      <c r="B21" s="63"/>
      <c r="C21" s="29"/>
      <c r="D21" s="27"/>
      <c r="E21" s="27"/>
      <c r="F21" s="27"/>
      <c r="G21" s="31"/>
      <c r="H21" s="34"/>
      <c r="I21" s="32"/>
      <c r="J21" s="32"/>
      <c r="K21" s="32" t="str">
        <f t="shared" si="0"/>
        <v/>
      </c>
      <c r="L21" s="33"/>
    </row>
    <row r="22" ht="15" customHeight="1" spans="1:12">
      <c r="A22" s="27"/>
      <c r="B22" s="63"/>
      <c r="C22" s="29"/>
      <c r="D22" s="27"/>
      <c r="E22" s="27"/>
      <c r="F22" s="27"/>
      <c r="G22" s="31"/>
      <c r="H22" s="34"/>
      <c r="I22" s="32"/>
      <c r="J22" s="32"/>
      <c r="K22" s="32" t="str">
        <f t="shared" si="0"/>
        <v/>
      </c>
      <c r="L22" s="33"/>
    </row>
    <row r="23" ht="15" customHeight="1" spans="1:12">
      <c r="A23" s="27"/>
      <c r="B23" s="63"/>
      <c r="C23" s="29"/>
      <c r="D23" s="27"/>
      <c r="E23" s="27"/>
      <c r="F23" s="27"/>
      <c r="G23" s="31"/>
      <c r="H23" s="34"/>
      <c r="I23" s="32"/>
      <c r="J23" s="32"/>
      <c r="K23" s="32" t="str">
        <f t="shared" si="0"/>
        <v/>
      </c>
      <c r="L23" s="33"/>
    </row>
    <row r="24" ht="15" customHeight="1" spans="1:12">
      <c r="A24" s="27"/>
      <c r="B24" s="63"/>
      <c r="C24" s="29"/>
      <c r="D24" s="27"/>
      <c r="E24" s="27"/>
      <c r="F24" s="27"/>
      <c r="G24" s="31"/>
      <c r="H24" s="34"/>
      <c r="I24" s="32"/>
      <c r="J24" s="32"/>
      <c r="K24" s="32" t="str">
        <f t="shared" si="0"/>
        <v/>
      </c>
      <c r="L24" s="33"/>
    </row>
    <row r="25" ht="15" customHeight="1" spans="1:12">
      <c r="A25" s="27"/>
      <c r="B25" s="63"/>
      <c r="C25" s="29"/>
      <c r="D25" s="27"/>
      <c r="E25" s="27"/>
      <c r="F25" s="27"/>
      <c r="G25" s="31"/>
      <c r="H25" s="34"/>
      <c r="I25" s="32"/>
      <c r="J25" s="32"/>
      <c r="K25" s="32" t="str">
        <f t="shared" si="0"/>
        <v/>
      </c>
      <c r="L25" s="33"/>
    </row>
    <row r="26" ht="15" customHeight="1" spans="1:12">
      <c r="A26" s="35" t="s">
        <v>745</v>
      </c>
      <c r="B26" s="36"/>
      <c r="C26" s="27"/>
      <c r="D26" s="29"/>
      <c r="E26" s="29"/>
      <c r="F26" s="29"/>
      <c r="G26" s="31">
        <f>SUM(G7:G25)</f>
        <v>0</v>
      </c>
      <c r="H26" s="34">
        <f>SUM(H7:H25)</f>
        <v>0</v>
      </c>
      <c r="I26" s="32">
        <f>SUM(I7:I25)</f>
        <v>0</v>
      </c>
      <c r="J26" s="32">
        <f>I26-H26</f>
        <v>0</v>
      </c>
      <c r="K26" s="32" t="str">
        <f t="shared" si="0"/>
        <v/>
      </c>
      <c r="L26" s="33"/>
    </row>
    <row r="27" ht="15" customHeight="1" spans="1:12">
      <c r="A27" s="35" t="s">
        <v>924</v>
      </c>
      <c r="B27" s="36"/>
      <c r="C27" s="27"/>
      <c r="D27" s="29"/>
      <c r="E27" s="29"/>
      <c r="F27" s="29"/>
      <c r="G27" s="31"/>
      <c r="H27" s="34"/>
      <c r="I27" s="32"/>
      <c r="J27" s="32">
        <f>I27-H27</f>
        <v>0</v>
      </c>
      <c r="K27" s="32" t="str">
        <f t="shared" si="0"/>
        <v/>
      </c>
      <c r="L27" s="33"/>
    </row>
    <row r="28" ht="15" customHeight="1" spans="1:12">
      <c r="A28" s="35" t="s">
        <v>745</v>
      </c>
      <c r="B28" s="36"/>
      <c r="C28" s="27"/>
      <c r="D28" s="29"/>
      <c r="E28" s="29"/>
      <c r="F28" s="29"/>
      <c r="G28" s="31">
        <f>G26-G27</f>
        <v>0</v>
      </c>
      <c r="H28" s="34">
        <f>H26-H27</f>
        <v>0</v>
      </c>
      <c r="I28" s="32">
        <f>I26-I27</f>
        <v>0</v>
      </c>
      <c r="J28" s="32">
        <f>I28-H28</f>
        <v>0</v>
      </c>
      <c r="K28" s="32" t="str">
        <f t="shared" si="0"/>
        <v/>
      </c>
      <c r="L28" s="33"/>
    </row>
    <row r="29" s="38" customFormat="1" customHeight="1" spans="1:9">
      <c r="A29" s="37" t="str">
        <f>封面!$D$17&amp;封面!$E$17</f>
        <v>被评估单位（或产权持有单位）填表人：</v>
      </c>
      <c r="C29" s="527"/>
      <c r="H29" s="37"/>
      <c r="I29" s="22" t="str">
        <f>评估人员!$C$3&amp;"："&amp;评估人员!$D$30</f>
        <v>评估人员：</v>
      </c>
    </row>
    <row r="30" s="38" customFormat="1" customHeight="1" spans="1:1">
      <c r="A30" s="37" t="str">
        <f>封面!$D$19&amp;封面!$E$19&amp;封面!$F$19&amp;封面!$G$19&amp;封面!$H$19&amp;封面!$I$19&amp;封面!$J$19</f>
        <v>填表日期：2020年5月20日</v>
      </c>
    </row>
  </sheetData>
  <mergeCells count="5">
    <mergeCell ref="A2:L2"/>
    <mergeCell ref="A3:L3"/>
    <mergeCell ref="A26:B26"/>
    <mergeCell ref="A27:B27"/>
    <mergeCell ref="A28:B28"/>
  </mergeCells>
  <hyperlinks>
    <hyperlink ref="A1" location="索引目录!D33" display="返回索引页"/>
    <hyperlink ref="B1" location="'4-非流动资产汇总'!B10"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&amp;R&amp;"宋体,常规"&amp;10
&amp;"仿宋_GB2312,常规"共&amp;N页第&amp;P页</oddHeader>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0"/>
  <sheetViews>
    <sheetView workbookViewId="0">
      <pane xSplit="7" ySplit="7" topLeftCell="H8" activePane="bottomRight" state="frozen"/>
      <selection/>
      <selection pane="topRight"/>
      <selection pane="bottomLeft"/>
      <selection pane="bottomRight" activeCell="H8" sqref="H8"/>
    </sheetView>
  </sheetViews>
  <sheetFormatPr defaultColWidth="8.64166666666667" defaultRowHeight="15.75" customHeight="1"/>
  <cols>
    <col min="1" max="1" width="9.06666666666667" style="13" customWidth="1"/>
    <col min="2" max="2" width="18.7083333333333" style="13" customWidth="1"/>
    <col min="3" max="3" width="9.35833333333333" style="13" hidden="1" customWidth="1" outlineLevel="1"/>
    <col min="4" max="4" width="9.70833333333333" style="13" hidden="1" customWidth="1" outlineLevel="1"/>
    <col min="5" max="5" width="12.5666666666667" style="13" customWidth="1" collapsed="1"/>
    <col min="6" max="6" width="11" style="13" customWidth="1"/>
    <col min="7" max="7" width="10.5666666666667" style="13" customWidth="1"/>
    <col min="8" max="8" width="8.70833333333333" style="13" customWidth="1"/>
    <col min="9" max="9" width="10.5666666666667" style="13" customWidth="1"/>
    <col min="10" max="10" width="11" style="13" customWidth="1"/>
    <col min="11" max="11" width="9.20833333333333" style="13" customWidth="1"/>
    <col min="12" max="12" width="9.56666666666667" style="13" customWidth="1"/>
    <col min="13" max="13" width="9.20833333333333" style="13" customWidth="1"/>
    <col min="14" max="32" width="9" style="13"/>
    <col min="33" max="16384" width="8.64166666666667" style="13"/>
  </cols>
  <sheetData>
    <row r="1" ht="15.4" spans="1:13">
      <c r="A1" s="525" t="s">
        <v>19</v>
      </c>
      <c r="B1" s="180" t="s">
        <v>572</v>
      </c>
      <c r="C1" s="16"/>
      <c r="D1" s="16"/>
      <c r="E1" s="16"/>
      <c r="F1" s="16"/>
      <c r="G1" s="16"/>
      <c r="H1" s="16"/>
      <c r="I1" s="16"/>
      <c r="J1" s="16"/>
      <c r="K1" s="16"/>
      <c r="L1" s="16"/>
      <c r="M1" s="16"/>
    </row>
    <row r="2" s="11" customFormat="1" ht="30" customHeight="1" spans="1:13">
      <c r="A2" s="17" t="s">
        <v>925</v>
      </c>
      <c r="B2" s="17"/>
      <c r="C2" s="17"/>
      <c r="D2" s="17"/>
      <c r="E2" s="17"/>
      <c r="F2" s="17"/>
      <c r="G2" s="17"/>
      <c r="H2" s="17"/>
      <c r="I2" s="17"/>
      <c r="J2" s="17"/>
      <c r="K2" s="17"/>
      <c r="L2" s="17"/>
      <c r="M2" s="17"/>
    </row>
    <row r="3" ht="15" customHeight="1" spans="1:13">
      <c r="A3" s="18" t="str">
        <f>'1-汇总表'!A3:G3</f>
        <v>评估基准日：2020年7月30日</v>
      </c>
      <c r="B3" s="18"/>
      <c r="C3" s="18"/>
      <c r="D3" s="18"/>
      <c r="E3" s="18"/>
      <c r="F3" s="18"/>
      <c r="G3" s="18"/>
      <c r="H3" s="18"/>
      <c r="I3" s="18"/>
      <c r="J3" s="18"/>
      <c r="K3" s="18"/>
      <c r="L3" s="18"/>
      <c r="M3" s="18"/>
    </row>
    <row r="4" ht="15" customHeight="1" spans="1:13">
      <c r="A4" s="20"/>
      <c r="B4" s="20"/>
      <c r="C4" s="20"/>
      <c r="D4" s="20"/>
      <c r="E4" s="20"/>
      <c r="F4" s="20"/>
      <c r="G4" s="20"/>
      <c r="H4" s="20"/>
      <c r="I4" s="20"/>
      <c r="J4" s="20"/>
      <c r="K4" s="20"/>
      <c r="L4" s="18"/>
      <c r="M4" s="43" t="s">
        <v>926</v>
      </c>
    </row>
    <row r="5" ht="15" customHeight="1" spans="1:13">
      <c r="A5" s="22" t="str">
        <f>'1-汇总表'!A5</f>
        <v>被评估单位（或产权持有单位）：贡山县隆鑫矿业有限公司</v>
      </c>
      <c r="B5" s="39"/>
      <c r="L5" s="38"/>
      <c r="M5" s="23" t="s">
        <v>22</v>
      </c>
    </row>
    <row r="6" s="12" customFormat="1" ht="15" customHeight="1" spans="1:13">
      <c r="A6" s="24" t="s">
        <v>621</v>
      </c>
      <c r="B6" s="526" t="s">
        <v>575</v>
      </c>
      <c r="C6" s="24" t="s">
        <v>541</v>
      </c>
      <c r="D6" s="25"/>
      <c r="E6" s="429" t="s">
        <v>542</v>
      </c>
      <c r="F6" s="52"/>
      <c r="G6" s="24" t="s">
        <v>543</v>
      </c>
      <c r="H6" s="24"/>
      <c r="I6" s="24"/>
      <c r="J6" s="115" t="s">
        <v>588</v>
      </c>
      <c r="K6" s="52"/>
      <c r="L6" s="115" t="s">
        <v>927</v>
      </c>
      <c r="M6" s="52"/>
    </row>
    <row r="7" s="12" customFormat="1" ht="15" customHeight="1" spans="1:13">
      <c r="A7" s="24"/>
      <c r="B7" s="301"/>
      <c r="C7" s="24" t="s">
        <v>928</v>
      </c>
      <c r="D7" s="25" t="s">
        <v>929</v>
      </c>
      <c r="E7" s="52" t="s">
        <v>928</v>
      </c>
      <c r="F7" s="24" t="s">
        <v>929</v>
      </c>
      <c r="G7" s="24" t="s">
        <v>928</v>
      </c>
      <c r="H7" s="24" t="s">
        <v>861</v>
      </c>
      <c r="I7" s="24" t="s">
        <v>929</v>
      </c>
      <c r="J7" s="24" t="s">
        <v>928</v>
      </c>
      <c r="K7" s="24" t="s">
        <v>929</v>
      </c>
      <c r="L7" s="24" t="s">
        <v>928</v>
      </c>
      <c r="M7" s="24" t="s">
        <v>929</v>
      </c>
    </row>
    <row r="8" s="70" customFormat="1" ht="15" customHeight="1" spans="1:13">
      <c r="A8" s="1037" t="s">
        <v>930</v>
      </c>
      <c r="B8" s="245" t="s">
        <v>83</v>
      </c>
      <c r="C8" s="86">
        <f>'4-5-1投资性房地产'!V27</f>
        <v>0</v>
      </c>
      <c r="D8" s="84">
        <f>'4-5-1投资性房地产'!W27</f>
        <v>0</v>
      </c>
      <c r="E8" s="85">
        <f>'4-5-1投资性房地产'!X25</f>
        <v>0</v>
      </c>
      <c r="F8" s="86">
        <f>'4-5-1投资性房地产'!Y25</f>
        <v>0</v>
      </c>
      <c r="G8" s="86">
        <f>'4-5-1投资性房地产'!Z25</f>
        <v>0</v>
      </c>
      <c r="H8" s="183"/>
      <c r="I8" s="86">
        <f>'4-5-1投资性房地产'!AB25</f>
        <v>0</v>
      </c>
      <c r="J8" s="86">
        <f>G8-E8</f>
        <v>0</v>
      </c>
      <c r="K8" s="86">
        <f>I8-F8</f>
        <v>0</v>
      </c>
      <c r="L8" s="32" t="str">
        <f>IF(E8=0,"",J8/E8*100)</f>
        <v/>
      </c>
      <c r="M8" s="32" t="str">
        <f>IF(F8=0,"",K8/F8*100)</f>
        <v/>
      </c>
    </row>
    <row r="9" s="70" customFormat="1" ht="15" customHeight="1" spans="1:13">
      <c r="A9" s="1038" t="s">
        <v>931</v>
      </c>
      <c r="B9" s="245" t="s">
        <v>83</v>
      </c>
      <c r="C9" s="86"/>
      <c r="D9" s="84">
        <f>'4-5-2投资性房地产'!X27</f>
        <v>0</v>
      </c>
      <c r="E9" s="85"/>
      <c r="F9" s="86">
        <f>'4-5-2投资性房地产'!Y27</f>
        <v>0</v>
      </c>
      <c r="G9" s="86"/>
      <c r="H9" s="183"/>
      <c r="I9" s="86">
        <f>'4-5-2投资性房地产'!Z27</f>
        <v>0</v>
      </c>
      <c r="J9" s="86">
        <f>G9-E9</f>
        <v>0</v>
      </c>
      <c r="K9" s="86">
        <f>I9-F9</f>
        <v>0</v>
      </c>
      <c r="L9" s="32" t="str">
        <f t="shared" ref="L9:L28" si="0">IF(E9=0,"",J9/E9*100)</f>
        <v/>
      </c>
      <c r="M9" s="32" t="str">
        <f t="shared" ref="M9:M28" si="1">IF(F9=0,"",K9/F9*100)</f>
        <v/>
      </c>
    </row>
    <row r="10" s="70" customFormat="1" ht="15" customHeight="1" spans="1:13">
      <c r="A10" s="1037" t="s">
        <v>932</v>
      </c>
      <c r="B10" s="245" t="s">
        <v>83</v>
      </c>
      <c r="C10" s="86"/>
      <c r="D10" s="84">
        <f>'4-5-3投资性房地产'!M27</f>
        <v>0</v>
      </c>
      <c r="E10" s="85"/>
      <c r="F10" s="86">
        <f>'4-5-3投资性房地产'!N25</f>
        <v>0</v>
      </c>
      <c r="G10" s="86"/>
      <c r="H10" s="183"/>
      <c r="I10" s="86">
        <f>'4-5-3投资性房地产'!O25</f>
        <v>0</v>
      </c>
      <c r="J10" s="86">
        <f>G10-E10</f>
        <v>0</v>
      </c>
      <c r="K10" s="86">
        <f>I10-F10</f>
        <v>0</v>
      </c>
      <c r="L10" s="32" t="str">
        <f t="shared" si="0"/>
        <v/>
      </c>
      <c r="M10" s="32" t="str">
        <f t="shared" si="1"/>
        <v/>
      </c>
    </row>
    <row r="11" s="70" customFormat="1" ht="15" customHeight="1" spans="1:13">
      <c r="A11" s="1038" t="s">
        <v>933</v>
      </c>
      <c r="B11" s="245" t="s">
        <v>83</v>
      </c>
      <c r="C11" s="86"/>
      <c r="D11" s="84">
        <f>'4-5-4投资性房地产'!M27</f>
        <v>0</v>
      </c>
      <c r="E11" s="85"/>
      <c r="F11" s="86">
        <f>'4-5-4投资性房地产'!N27</f>
        <v>0</v>
      </c>
      <c r="G11" s="86"/>
      <c r="H11" s="183"/>
      <c r="I11" s="86">
        <f>'4-5-4投资性房地产'!O27</f>
        <v>0</v>
      </c>
      <c r="J11" s="86">
        <f>G11-E11</f>
        <v>0</v>
      </c>
      <c r="K11" s="86">
        <f>I11-F11</f>
        <v>0</v>
      </c>
      <c r="L11" s="32" t="str">
        <f t="shared" si="0"/>
        <v/>
      </c>
      <c r="M11" s="32" t="str">
        <f t="shared" si="1"/>
        <v/>
      </c>
    </row>
    <row r="12" ht="15" customHeight="1" spans="1:13">
      <c r="A12" s="27"/>
      <c r="B12" s="30"/>
      <c r="C12" s="32"/>
      <c r="D12" s="31"/>
      <c r="E12" s="34"/>
      <c r="F12" s="32"/>
      <c r="G12" s="32"/>
      <c r="H12" s="418"/>
      <c r="I12" s="32"/>
      <c r="J12" s="32"/>
      <c r="K12" s="32"/>
      <c r="L12" s="32" t="str">
        <f t="shared" si="0"/>
        <v/>
      </c>
      <c r="M12" s="32" t="str">
        <f t="shared" si="1"/>
        <v/>
      </c>
    </row>
    <row r="13" ht="15" customHeight="1" spans="1:13">
      <c r="A13" s="27"/>
      <c r="B13" s="30"/>
      <c r="C13" s="32"/>
      <c r="D13" s="31"/>
      <c r="E13" s="34"/>
      <c r="F13" s="32"/>
      <c r="G13" s="32"/>
      <c r="H13" s="418"/>
      <c r="I13" s="32"/>
      <c r="J13" s="32"/>
      <c r="K13" s="32"/>
      <c r="L13" s="32" t="str">
        <f t="shared" si="0"/>
        <v/>
      </c>
      <c r="M13" s="32" t="str">
        <f t="shared" si="1"/>
        <v/>
      </c>
    </row>
    <row r="14" ht="15" customHeight="1" spans="1:13">
      <c r="A14" s="27"/>
      <c r="B14" s="30"/>
      <c r="C14" s="32"/>
      <c r="D14" s="31"/>
      <c r="E14" s="34"/>
      <c r="F14" s="32"/>
      <c r="G14" s="32"/>
      <c r="H14" s="418"/>
      <c r="I14" s="32"/>
      <c r="J14" s="32"/>
      <c r="K14" s="32"/>
      <c r="L14" s="32" t="str">
        <f t="shared" si="0"/>
        <v/>
      </c>
      <c r="M14" s="32" t="str">
        <f t="shared" si="1"/>
        <v/>
      </c>
    </row>
    <row r="15" ht="15" customHeight="1" spans="1:13">
      <c r="A15" s="27"/>
      <c r="B15" s="30"/>
      <c r="C15" s="32"/>
      <c r="D15" s="31"/>
      <c r="E15" s="34"/>
      <c r="F15" s="32"/>
      <c r="G15" s="32"/>
      <c r="H15" s="418"/>
      <c r="I15" s="32"/>
      <c r="J15" s="32"/>
      <c r="K15" s="32"/>
      <c r="L15" s="32" t="str">
        <f t="shared" si="0"/>
        <v/>
      </c>
      <c r="M15" s="32" t="str">
        <f t="shared" si="1"/>
        <v/>
      </c>
    </row>
    <row r="16" ht="15" customHeight="1" spans="1:13">
      <c r="A16" s="27"/>
      <c r="B16" s="30"/>
      <c r="C16" s="32"/>
      <c r="D16" s="31"/>
      <c r="E16" s="34"/>
      <c r="F16" s="32"/>
      <c r="G16" s="32"/>
      <c r="H16" s="418"/>
      <c r="I16" s="32"/>
      <c r="J16" s="32"/>
      <c r="K16" s="32"/>
      <c r="L16" s="32" t="str">
        <f t="shared" si="0"/>
        <v/>
      </c>
      <c r="M16" s="32" t="str">
        <f t="shared" si="1"/>
        <v/>
      </c>
    </row>
    <row r="17" ht="15" customHeight="1" spans="1:13">
      <c r="A17" s="27"/>
      <c r="B17" s="30"/>
      <c r="C17" s="32"/>
      <c r="D17" s="31"/>
      <c r="E17" s="34"/>
      <c r="F17" s="32"/>
      <c r="G17" s="32"/>
      <c r="H17" s="418"/>
      <c r="I17" s="32"/>
      <c r="J17" s="32"/>
      <c r="K17" s="32"/>
      <c r="L17" s="32" t="str">
        <f t="shared" si="0"/>
        <v/>
      </c>
      <c r="M17" s="32" t="str">
        <f t="shared" si="1"/>
        <v/>
      </c>
    </row>
    <row r="18" ht="15" customHeight="1" spans="1:13">
      <c r="A18" s="27"/>
      <c r="B18" s="30"/>
      <c r="C18" s="32"/>
      <c r="D18" s="31"/>
      <c r="E18" s="34"/>
      <c r="F18" s="32"/>
      <c r="G18" s="32"/>
      <c r="H18" s="418"/>
      <c r="I18" s="32"/>
      <c r="J18" s="32"/>
      <c r="K18" s="32"/>
      <c r="L18" s="32" t="str">
        <f t="shared" si="0"/>
        <v/>
      </c>
      <c r="M18" s="32" t="str">
        <f t="shared" si="1"/>
        <v/>
      </c>
    </row>
    <row r="19" ht="15" customHeight="1" spans="1:13">
      <c r="A19" s="27"/>
      <c r="B19" s="30"/>
      <c r="C19" s="32"/>
      <c r="D19" s="31"/>
      <c r="E19" s="34"/>
      <c r="F19" s="32"/>
      <c r="G19" s="32"/>
      <c r="H19" s="418"/>
      <c r="I19" s="32"/>
      <c r="J19" s="32"/>
      <c r="K19" s="32"/>
      <c r="L19" s="32" t="str">
        <f t="shared" si="0"/>
        <v/>
      </c>
      <c r="M19" s="32" t="str">
        <f t="shared" si="1"/>
        <v/>
      </c>
    </row>
    <row r="20" ht="15" customHeight="1" spans="1:13">
      <c r="A20" s="27"/>
      <c r="B20" s="30"/>
      <c r="C20" s="32"/>
      <c r="D20" s="31"/>
      <c r="E20" s="34"/>
      <c r="F20" s="32"/>
      <c r="G20" s="32"/>
      <c r="H20" s="418"/>
      <c r="I20" s="32"/>
      <c r="J20" s="32"/>
      <c r="K20" s="32"/>
      <c r="L20" s="32" t="str">
        <f t="shared" si="0"/>
        <v/>
      </c>
      <c r="M20" s="32" t="str">
        <f t="shared" si="1"/>
        <v/>
      </c>
    </row>
    <row r="21" ht="15" customHeight="1" spans="1:13">
      <c r="A21" s="27"/>
      <c r="B21" s="30"/>
      <c r="C21" s="32"/>
      <c r="D21" s="31"/>
      <c r="E21" s="34"/>
      <c r="F21" s="32"/>
      <c r="G21" s="32"/>
      <c r="H21" s="418"/>
      <c r="I21" s="32"/>
      <c r="J21" s="32"/>
      <c r="K21" s="32"/>
      <c r="L21" s="32" t="str">
        <f t="shared" si="0"/>
        <v/>
      </c>
      <c r="M21" s="32" t="str">
        <f t="shared" si="1"/>
        <v/>
      </c>
    </row>
    <row r="22" ht="15" customHeight="1" spans="1:13">
      <c r="A22" s="27"/>
      <c r="B22" s="30"/>
      <c r="C22" s="32"/>
      <c r="D22" s="31"/>
      <c r="E22" s="34"/>
      <c r="F22" s="32"/>
      <c r="G22" s="32"/>
      <c r="H22" s="418"/>
      <c r="I22" s="32"/>
      <c r="J22" s="32"/>
      <c r="K22" s="32"/>
      <c r="L22" s="32" t="str">
        <f t="shared" si="0"/>
        <v/>
      </c>
      <c r="M22" s="32" t="str">
        <f t="shared" si="1"/>
        <v/>
      </c>
    </row>
    <row r="23" ht="15" customHeight="1" spans="1:13">
      <c r="A23" s="27"/>
      <c r="B23" s="30"/>
      <c r="C23" s="32"/>
      <c r="D23" s="31"/>
      <c r="E23" s="34"/>
      <c r="F23" s="32"/>
      <c r="G23" s="32"/>
      <c r="H23" s="418"/>
      <c r="I23" s="32"/>
      <c r="J23" s="32"/>
      <c r="K23" s="32"/>
      <c r="L23" s="32" t="str">
        <f t="shared" si="0"/>
        <v/>
      </c>
      <c r="M23" s="32" t="str">
        <f t="shared" si="1"/>
        <v/>
      </c>
    </row>
    <row r="24" ht="15" customHeight="1" spans="1:13">
      <c r="A24" s="27"/>
      <c r="B24" s="30"/>
      <c r="C24" s="32"/>
      <c r="D24" s="31"/>
      <c r="E24" s="34"/>
      <c r="F24" s="32"/>
      <c r="G24" s="32"/>
      <c r="H24" s="418"/>
      <c r="I24" s="32"/>
      <c r="J24" s="32"/>
      <c r="K24" s="32"/>
      <c r="L24" s="32" t="str">
        <f t="shared" si="0"/>
        <v/>
      </c>
      <c r="M24" s="32" t="str">
        <f t="shared" si="1"/>
        <v/>
      </c>
    </row>
    <row r="25" ht="15" customHeight="1" spans="1:13">
      <c r="A25" s="27"/>
      <c r="B25" s="30"/>
      <c r="C25" s="32"/>
      <c r="D25" s="31"/>
      <c r="E25" s="34"/>
      <c r="F25" s="32"/>
      <c r="G25" s="32"/>
      <c r="H25" s="418"/>
      <c r="I25" s="32"/>
      <c r="J25" s="32"/>
      <c r="K25" s="32"/>
      <c r="L25" s="32" t="str">
        <f t="shared" si="0"/>
        <v/>
      </c>
      <c r="M25" s="32" t="str">
        <f t="shared" si="1"/>
        <v/>
      </c>
    </row>
    <row r="26" ht="15" customHeight="1" spans="1:13">
      <c r="A26" s="35" t="s">
        <v>745</v>
      </c>
      <c r="B26" s="36"/>
      <c r="C26" s="32">
        <f>SUM(C8:C25)</f>
        <v>0</v>
      </c>
      <c r="D26" s="31">
        <f>SUM(D8:D25)</f>
        <v>0</v>
      </c>
      <c r="E26" s="34">
        <f>SUM(E8:E11)</f>
        <v>0</v>
      </c>
      <c r="F26" s="34">
        <f>SUM(F8:F11)</f>
        <v>0</v>
      </c>
      <c r="G26" s="34">
        <f>SUM(G8:G11)</f>
        <v>0</v>
      </c>
      <c r="H26" s="34"/>
      <c r="I26" s="34">
        <f>SUM(I8:I11)</f>
        <v>0</v>
      </c>
      <c r="J26" s="32">
        <f>G26-E26</f>
        <v>0</v>
      </c>
      <c r="K26" s="32">
        <f>I26-F26</f>
        <v>0</v>
      </c>
      <c r="L26" s="32" t="str">
        <f t="shared" si="0"/>
        <v/>
      </c>
      <c r="M26" s="32" t="str">
        <f t="shared" si="1"/>
        <v/>
      </c>
    </row>
    <row r="27" s="70" customFormat="1" ht="15" customHeight="1" spans="1:13">
      <c r="A27" s="91" t="s">
        <v>934</v>
      </c>
      <c r="B27" s="92"/>
      <c r="C27" s="86"/>
      <c r="D27" s="84"/>
      <c r="E27" s="85"/>
      <c r="F27" s="86">
        <f>'4-5-1投资性房地产'!Y26+'4-5-3投资性房地产'!N26</f>
        <v>0</v>
      </c>
      <c r="G27" s="86"/>
      <c r="H27" s="183"/>
      <c r="I27" s="86">
        <f>'4-5-1投资性房地产'!AB26+'4-5-3投资性房地产'!O26</f>
        <v>0</v>
      </c>
      <c r="J27" s="86"/>
      <c r="K27" s="86">
        <f>I27-F27</f>
        <v>0</v>
      </c>
      <c r="L27" s="86" t="str">
        <f t="shared" si="0"/>
        <v/>
      </c>
      <c r="M27" s="86" t="str">
        <f t="shared" si="1"/>
        <v/>
      </c>
    </row>
    <row r="28" ht="15" customHeight="1" spans="1:13">
      <c r="A28" s="35" t="s">
        <v>745</v>
      </c>
      <c r="B28" s="36"/>
      <c r="C28" s="32">
        <f>C26-C27</f>
        <v>0</v>
      </c>
      <c r="D28" s="31">
        <f>D26-D27</f>
        <v>0</v>
      </c>
      <c r="E28" s="34">
        <f>E26-E27</f>
        <v>0</v>
      </c>
      <c r="F28" s="32">
        <f>F26-F27</f>
        <v>0</v>
      </c>
      <c r="G28" s="32">
        <f>G26-G27</f>
        <v>0</v>
      </c>
      <c r="H28" s="418"/>
      <c r="I28" s="32">
        <f>I26-I27</f>
        <v>0</v>
      </c>
      <c r="J28" s="32">
        <f>J26-J27</f>
        <v>0</v>
      </c>
      <c r="K28" s="32">
        <f>K26-K27</f>
        <v>0</v>
      </c>
      <c r="L28" s="32" t="str">
        <f t="shared" si="0"/>
        <v/>
      </c>
      <c r="M28" s="32" t="str">
        <f t="shared" si="1"/>
        <v/>
      </c>
    </row>
    <row r="29" s="38" customFormat="1" customHeight="1" spans="1:10">
      <c r="A29" s="37" t="str">
        <f>封面!$D$17&amp;封面!$E$17</f>
        <v>被评估单位（或产权持有单位）填表人：</v>
      </c>
      <c r="B29" s="37"/>
      <c r="J29" s="38" t="str">
        <f>"评估人员："&amp;评估人员!$D$14</f>
        <v>评估人员：</v>
      </c>
    </row>
    <row r="30" s="38" customFormat="1" customHeight="1" spans="1:2">
      <c r="A30" s="37" t="str">
        <f>封面!$D$19&amp;封面!$E$19&amp;封面!$F$19&amp;封面!$G$19&amp;封面!$H$19&amp;封面!$I$19&amp;封面!$J$19</f>
        <v>填表日期：2020年5月20日</v>
      </c>
      <c r="B30" s="37"/>
    </row>
  </sheetData>
  <sheetProtection password="C573" sheet="1"/>
  <mergeCells count="12">
    <mergeCell ref="A2:M2"/>
    <mergeCell ref="A3:M3"/>
    <mergeCell ref="C6:D6"/>
    <mergeCell ref="E6:F6"/>
    <mergeCell ref="G6:I6"/>
    <mergeCell ref="J6:K6"/>
    <mergeCell ref="L6:M6"/>
    <mergeCell ref="A26:B26"/>
    <mergeCell ref="A27:B27"/>
    <mergeCell ref="A28:B28"/>
    <mergeCell ref="A6:A7"/>
    <mergeCell ref="B6:B7"/>
  </mergeCells>
  <hyperlinks>
    <hyperlink ref="A1" location="索引目录!D34" display="返回索引页"/>
    <hyperlink ref="B8" location="'4-5-1投资性房地产'!B1" display="投资性房地产"/>
    <hyperlink ref="B1" location="'4-非流动资产汇总'!B11" display="返回"/>
    <hyperlink ref="B9" location="'4-5-2投资性房地产'!B1" display="投资性房地产"/>
    <hyperlink ref="B10" location="'4-5-3投资性房地产'!B1" display="投资性房地产"/>
    <hyperlink ref="B11" location="'4-5-4投资性房地产'!B1" display="投资性房地产"/>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&amp;R&amp;"宋体,常规"&amp;10
&amp;"仿宋_GB2312,常规"共&amp;N页第&amp;P页</oddHeader>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33"/>
  <sheetViews>
    <sheetView workbookViewId="0">
      <pane xSplit="25" ySplit="8" topLeftCell="Z9" activePane="bottomRight" state="frozen"/>
      <selection/>
      <selection pane="topRight"/>
      <selection pane="bottomLeft"/>
      <selection pane="bottomRight" activeCell="Z9" sqref="Z9"/>
    </sheetView>
  </sheetViews>
  <sheetFormatPr defaultColWidth="8.64166666666667" defaultRowHeight="12.85"/>
  <cols>
    <col min="1" max="1" width="5.5" style="70" customWidth="1"/>
    <col min="2" max="2" width="7.20833333333333" style="70" customWidth="1"/>
    <col min="3" max="3" width="9.06666666666667" style="70" customWidth="1"/>
    <col min="4" max="4" width="17.0666666666667" style="70" customWidth="1"/>
    <col min="5" max="6" width="9.06666666666667" style="70" hidden="1" customWidth="1" outlineLevel="1"/>
    <col min="7" max="7" width="7.35833333333333" style="70" customWidth="1" collapsed="1"/>
    <col min="8" max="8" width="7.85833333333333" style="70" hidden="1" customWidth="1" outlineLevel="1"/>
    <col min="9" max="9" width="10.8583333333333" style="70" hidden="1" customWidth="1" outlineLevel="1"/>
    <col min="10" max="10" width="7.06666666666667" style="70" hidden="1" customWidth="1" outlineLevel="1"/>
    <col min="11" max="11" width="7.5" style="70" hidden="1" customWidth="1" outlineLevel="1"/>
    <col min="12" max="12" width="8" style="70" hidden="1" customWidth="1" outlineLevel="1"/>
    <col min="13" max="14" width="8.20833333333333" style="70" hidden="1" customWidth="1" outlineLevel="1"/>
    <col min="15" max="15" width="8.70833333333333" style="70" hidden="1" customWidth="1" outlineLevel="1"/>
    <col min="16" max="16" width="9" style="70" hidden="1" customWidth="1" outlineLevel="1"/>
    <col min="17" max="17" width="7.35833333333333" style="70" hidden="1" customWidth="1" outlineLevel="1"/>
    <col min="18" max="18" width="5.35833333333333" style="70" customWidth="1" collapsed="1"/>
    <col min="19" max="19" width="6.35833333333333" style="70" customWidth="1"/>
    <col min="20" max="20" width="4.5" style="70" customWidth="1"/>
    <col min="21" max="21" width="7.70833333333333" style="70" customWidth="1"/>
    <col min="22" max="23" width="7.20833333333333" style="70" hidden="1" customWidth="1" outlineLevel="1"/>
    <col min="24" max="24" width="7.20833333333333" style="70" customWidth="1" collapsed="1"/>
    <col min="25" max="25" width="8.5" style="70" customWidth="1"/>
    <col min="26" max="26" width="8" style="70" customWidth="1"/>
    <col min="27" max="29" width="7" style="70" customWidth="1"/>
    <col min="30" max="30" width="7.85833333333333" style="70" customWidth="1"/>
    <col min="31" max="31" width="7.70833333333333" style="70"/>
    <col min="32" max="32" width="6.20833333333333" style="70" customWidth="1"/>
    <col min="33" max="33" width="11.7083333333333" style="70" hidden="1" customWidth="1" outlineLevel="1"/>
    <col min="34" max="34" width="8.64166666666667" style="70" hidden="1" customWidth="1" outlineLevel="1"/>
    <col min="35" max="35" width="9" style="70" collapsed="1"/>
    <col min="36" max="64" width="9" style="70"/>
    <col min="65" max="16384" width="8.64166666666667" style="70"/>
  </cols>
  <sheetData>
    <row r="1" spans="1:2">
      <c r="A1" s="485" t="s">
        <v>19</v>
      </c>
      <c r="B1" s="485" t="s">
        <v>572</v>
      </c>
    </row>
    <row r="2" s="67" customFormat="1" ht="30" customHeight="1" spans="1:33">
      <c r="A2" s="74" t="s">
        <v>935</v>
      </c>
      <c r="B2" s="74"/>
      <c r="C2" s="74"/>
      <c r="D2" s="74"/>
      <c r="E2" s="74"/>
      <c r="F2" s="74"/>
      <c r="G2" s="74"/>
      <c r="H2" s="74"/>
      <c r="I2" s="74"/>
      <c r="J2" s="74"/>
      <c r="K2" s="74"/>
      <c r="L2" s="74"/>
      <c r="M2" s="74"/>
      <c r="N2" s="74"/>
      <c r="O2" s="74"/>
      <c r="P2" s="74"/>
      <c r="Q2" s="74"/>
      <c r="R2" s="74"/>
      <c r="S2" s="74"/>
      <c r="T2" s="74"/>
      <c r="U2" s="74"/>
      <c r="V2" s="74"/>
      <c r="W2" s="74"/>
      <c r="X2" s="74"/>
      <c r="Y2" s="74"/>
      <c r="Z2" s="74"/>
      <c r="AA2" s="74"/>
      <c r="AB2" s="74"/>
      <c r="AC2" s="74"/>
      <c r="AD2" s="74"/>
      <c r="AE2" s="74"/>
      <c r="AF2" s="74"/>
      <c r="AG2" s="74"/>
    </row>
    <row r="3" s="484" customFormat="1" ht="15" customHeight="1" spans="1:33">
      <c r="A3" s="486" t="s">
        <v>936</v>
      </c>
      <c r="B3" s="486"/>
      <c r="C3" s="486"/>
      <c r="D3" s="486"/>
      <c r="E3" s="486"/>
      <c r="F3" s="486"/>
      <c r="G3" s="486"/>
      <c r="H3" s="486"/>
      <c r="I3" s="486"/>
      <c r="J3" s="486"/>
      <c r="K3" s="486"/>
      <c r="L3" s="486"/>
      <c r="M3" s="486"/>
      <c r="N3" s="486"/>
      <c r="O3" s="486"/>
      <c r="P3" s="486"/>
      <c r="Q3" s="486"/>
      <c r="R3" s="486"/>
      <c r="S3" s="486"/>
      <c r="T3" s="486"/>
      <c r="U3" s="486"/>
      <c r="V3" s="486"/>
      <c r="W3" s="486"/>
      <c r="X3" s="486"/>
      <c r="Y3" s="486"/>
      <c r="Z3" s="486"/>
      <c r="AA3" s="486"/>
      <c r="AB3" s="486"/>
      <c r="AC3" s="486"/>
      <c r="AD3" s="486"/>
      <c r="AE3" s="486"/>
      <c r="AF3" s="486"/>
      <c r="AG3" s="486"/>
    </row>
    <row r="4" ht="15" customHeight="1" spans="1:33">
      <c r="A4" s="75" t="str">
        <f>'1-汇总表'!A3:G3</f>
        <v>评估基准日：2020年7月30日</v>
      </c>
      <c r="B4" s="75"/>
      <c r="C4" s="75"/>
      <c r="D4" s="75"/>
      <c r="E4" s="75"/>
      <c r="F4" s="75"/>
      <c r="G4" s="75"/>
      <c r="H4" s="75"/>
      <c r="I4" s="75"/>
      <c r="J4" s="75"/>
      <c r="K4" s="75"/>
      <c r="L4" s="75"/>
      <c r="M4" s="75"/>
      <c r="N4" s="75"/>
      <c r="O4" s="75"/>
      <c r="P4" s="75"/>
      <c r="Q4" s="75"/>
      <c r="R4" s="75"/>
      <c r="S4" s="75"/>
      <c r="T4" s="75"/>
      <c r="U4" s="75"/>
      <c r="V4" s="75"/>
      <c r="W4" s="75"/>
      <c r="X4" s="75"/>
      <c r="Y4" s="75"/>
      <c r="Z4" s="75"/>
      <c r="AA4" s="75"/>
      <c r="AB4" s="75"/>
      <c r="AC4" s="75"/>
      <c r="AD4" s="75"/>
      <c r="AE4" s="75"/>
      <c r="AF4" s="75"/>
      <c r="AG4" s="75"/>
    </row>
    <row r="5" ht="15" customHeight="1" spans="20:33">
      <c r="T5" s="76"/>
      <c r="U5" s="76"/>
      <c r="V5" s="76"/>
      <c r="W5" s="76"/>
      <c r="X5" s="76"/>
      <c r="Y5" s="76"/>
      <c r="Z5" s="76"/>
      <c r="AA5" s="76"/>
      <c r="AB5" s="76"/>
      <c r="AC5" s="76"/>
      <c r="AD5" s="76"/>
      <c r="AE5" s="523" t="s">
        <v>937</v>
      </c>
      <c r="AF5" s="523"/>
      <c r="AG5" s="438"/>
    </row>
    <row r="6" ht="15" customHeight="1" spans="1:33">
      <c r="A6" s="515" t="str">
        <f>'1-汇总表'!A5</f>
        <v>被评估单位（或产权持有单位）：贡山县隆鑫矿业有限公司</v>
      </c>
      <c r="B6" s="515"/>
      <c r="C6" s="515"/>
      <c r="D6" s="515"/>
      <c r="E6" s="515"/>
      <c r="F6" s="515"/>
      <c r="G6" s="515"/>
      <c r="H6" s="515"/>
      <c r="I6" s="515"/>
      <c r="J6" s="515"/>
      <c r="K6" s="515"/>
      <c r="L6" s="515"/>
      <c r="M6" s="515"/>
      <c r="N6" s="515"/>
      <c r="O6" s="515"/>
      <c r="P6" s="515"/>
      <c r="Q6" s="515"/>
      <c r="R6" s="515"/>
      <c r="S6" s="515"/>
      <c r="AD6" s="524" t="s">
        <v>22</v>
      </c>
      <c r="AE6" s="524"/>
      <c r="AF6" s="524"/>
      <c r="AG6" s="438"/>
    </row>
    <row r="7" s="68" customFormat="1" ht="15" customHeight="1" spans="1:34">
      <c r="A7" s="159" t="s">
        <v>379</v>
      </c>
      <c r="B7" s="159" t="s">
        <v>938</v>
      </c>
      <c r="C7" s="159" t="s">
        <v>939</v>
      </c>
      <c r="D7" s="271" t="s">
        <v>940</v>
      </c>
      <c r="E7" s="174" t="s">
        <v>941</v>
      </c>
      <c r="F7" s="271" t="s">
        <v>942</v>
      </c>
      <c r="G7" s="159" t="s">
        <v>943</v>
      </c>
      <c r="H7" s="174" t="s">
        <v>944</v>
      </c>
      <c r="I7" s="174" t="s">
        <v>945</v>
      </c>
      <c r="J7" s="271" t="s">
        <v>946</v>
      </c>
      <c r="K7" s="499" t="s">
        <v>947</v>
      </c>
      <c r="L7" s="500" t="s">
        <v>948</v>
      </c>
      <c r="M7" s="174" t="s">
        <v>949</v>
      </c>
      <c r="N7" s="174" t="s">
        <v>950</v>
      </c>
      <c r="O7" s="174" t="s">
        <v>951</v>
      </c>
      <c r="P7" s="174" t="s">
        <v>952</v>
      </c>
      <c r="Q7" s="174" t="s">
        <v>953</v>
      </c>
      <c r="R7" s="174" t="s">
        <v>954</v>
      </c>
      <c r="S7" s="457" t="s">
        <v>822</v>
      </c>
      <c r="T7" s="457" t="s">
        <v>955</v>
      </c>
      <c r="U7" s="174" t="s">
        <v>956</v>
      </c>
      <c r="V7" s="159" t="s">
        <v>541</v>
      </c>
      <c r="W7" s="253"/>
      <c r="X7" s="159" t="s">
        <v>542</v>
      </c>
      <c r="Y7" s="251"/>
      <c r="Z7" s="159" t="s">
        <v>543</v>
      </c>
      <c r="AA7" s="251"/>
      <c r="AB7" s="251"/>
      <c r="AC7" s="256" t="s">
        <v>544</v>
      </c>
      <c r="AD7" s="174" t="s">
        <v>576</v>
      </c>
      <c r="AE7" s="271" t="s">
        <v>957</v>
      </c>
      <c r="AF7" s="174" t="s">
        <v>467</v>
      </c>
      <c r="AG7" s="174" t="s">
        <v>958</v>
      </c>
      <c r="AH7" s="159" t="s">
        <v>959</v>
      </c>
    </row>
    <row r="8" s="68" customFormat="1" ht="27.75" customHeight="1" spans="1:34">
      <c r="A8" s="251"/>
      <c r="B8" s="251"/>
      <c r="C8" s="251"/>
      <c r="D8" s="443"/>
      <c r="E8" s="251"/>
      <c r="F8" s="443"/>
      <c r="G8" s="251"/>
      <c r="H8" s="251"/>
      <c r="I8" s="251"/>
      <c r="J8" s="443"/>
      <c r="K8" s="325"/>
      <c r="L8" s="501"/>
      <c r="M8" s="251"/>
      <c r="N8" s="251"/>
      <c r="O8" s="251"/>
      <c r="P8" s="251"/>
      <c r="Q8" s="251"/>
      <c r="R8" s="251"/>
      <c r="S8" s="459"/>
      <c r="T8" s="459"/>
      <c r="U8" s="251"/>
      <c r="V8" s="159" t="s">
        <v>928</v>
      </c>
      <c r="W8" s="160" t="s">
        <v>929</v>
      </c>
      <c r="X8" s="257" t="s">
        <v>928</v>
      </c>
      <c r="Y8" s="159" t="s">
        <v>929</v>
      </c>
      <c r="Z8" s="159" t="s">
        <v>928</v>
      </c>
      <c r="AA8" s="174" t="s">
        <v>960</v>
      </c>
      <c r="AB8" s="159" t="s">
        <v>929</v>
      </c>
      <c r="AC8" s="258"/>
      <c r="AD8" s="251"/>
      <c r="AE8" s="443"/>
      <c r="AF8" s="251"/>
      <c r="AG8" s="251"/>
      <c r="AH8" s="251"/>
    </row>
    <row r="9" ht="15" customHeight="1" spans="1:34">
      <c r="A9" s="88"/>
      <c r="B9" s="226"/>
      <c r="C9" s="165"/>
      <c r="D9" s="165"/>
      <c r="E9" s="226"/>
      <c r="F9" s="226"/>
      <c r="G9" s="226"/>
      <c r="H9" s="226"/>
      <c r="I9" s="226"/>
      <c r="J9" s="226"/>
      <c r="K9" s="226"/>
      <c r="L9" s="226"/>
      <c r="M9" s="226"/>
      <c r="N9" s="226"/>
      <c r="O9" s="226"/>
      <c r="P9" s="226"/>
      <c r="Q9" s="226"/>
      <c r="R9" s="88"/>
      <c r="S9" s="163"/>
      <c r="T9" s="163"/>
      <c r="U9" s="337"/>
      <c r="V9" s="86" t="s">
        <v>961</v>
      </c>
      <c r="W9" s="85"/>
      <c r="X9" s="85"/>
      <c r="Y9" s="85"/>
      <c r="Z9" s="86"/>
      <c r="AA9" s="86"/>
      <c r="AB9" s="183"/>
      <c r="AC9" s="183"/>
      <c r="AD9" s="32" t="str">
        <f>IF(Y9=0,"",(AB9-Y9)/Y9*100)</f>
        <v/>
      </c>
      <c r="AE9" s="32"/>
      <c r="AF9" s="86"/>
      <c r="AG9" s="226"/>
      <c r="AH9" s="171"/>
    </row>
    <row r="10" ht="15" customHeight="1" spans="1:34">
      <c r="A10" s="88"/>
      <c r="B10" s="226"/>
      <c r="C10" s="165"/>
      <c r="D10" s="165"/>
      <c r="E10" s="226"/>
      <c r="F10" s="226"/>
      <c r="G10" s="226"/>
      <c r="H10" s="226"/>
      <c r="I10" s="226"/>
      <c r="J10" s="226"/>
      <c r="K10" s="226"/>
      <c r="L10" s="226"/>
      <c r="M10" s="226"/>
      <c r="N10" s="226"/>
      <c r="O10" s="226"/>
      <c r="P10" s="226"/>
      <c r="Q10" s="226"/>
      <c r="R10" s="88"/>
      <c r="S10" s="163"/>
      <c r="T10" s="163"/>
      <c r="U10" s="337"/>
      <c r="V10" s="86" t="s">
        <v>961</v>
      </c>
      <c r="W10" s="85"/>
      <c r="X10" s="85"/>
      <c r="Y10" s="85"/>
      <c r="Z10" s="86"/>
      <c r="AA10" s="86"/>
      <c r="AB10" s="183"/>
      <c r="AC10" s="183"/>
      <c r="AD10" s="32" t="str">
        <f t="shared" ref="AD10:AD27" si="0">IF(Y10=0,"",(AB10-Y10)/Y10*100)</f>
        <v/>
      </c>
      <c r="AE10" s="86" t="s">
        <v>961</v>
      </c>
      <c r="AF10" s="86"/>
      <c r="AG10" s="226"/>
      <c r="AH10" s="171"/>
    </row>
    <row r="11" ht="15" customHeight="1" spans="1:34">
      <c r="A11" s="88"/>
      <c r="B11" s="226"/>
      <c r="C11" s="165"/>
      <c r="D11" s="165"/>
      <c r="E11" s="226"/>
      <c r="F11" s="226"/>
      <c r="G11" s="226"/>
      <c r="H11" s="226"/>
      <c r="I11" s="226"/>
      <c r="J11" s="226"/>
      <c r="K11" s="226"/>
      <c r="L11" s="226"/>
      <c r="M11" s="226"/>
      <c r="N11" s="226"/>
      <c r="O11" s="226"/>
      <c r="P11" s="226"/>
      <c r="Q11" s="226"/>
      <c r="R11" s="88"/>
      <c r="S11" s="163"/>
      <c r="T11" s="163"/>
      <c r="U11" s="337"/>
      <c r="V11" s="86"/>
      <c r="W11" s="85"/>
      <c r="X11" s="85"/>
      <c r="Y11" s="85"/>
      <c r="Z11" s="86"/>
      <c r="AA11" s="86"/>
      <c r="AB11" s="183"/>
      <c r="AC11" s="183"/>
      <c r="AD11" s="32" t="str">
        <f t="shared" si="0"/>
        <v/>
      </c>
      <c r="AE11" s="86"/>
      <c r="AF11" s="86"/>
      <c r="AG11" s="226"/>
      <c r="AH11" s="171"/>
    </row>
    <row r="12" ht="15" customHeight="1" spans="1:34">
      <c r="A12" s="88"/>
      <c r="B12" s="226"/>
      <c r="C12" s="165"/>
      <c r="D12" s="165"/>
      <c r="E12" s="226"/>
      <c r="F12" s="226"/>
      <c r="G12" s="226"/>
      <c r="H12" s="226"/>
      <c r="I12" s="226"/>
      <c r="J12" s="226"/>
      <c r="K12" s="226"/>
      <c r="L12" s="226"/>
      <c r="M12" s="226"/>
      <c r="N12" s="226"/>
      <c r="O12" s="226"/>
      <c r="P12" s="226"/>
      <c r="Q12" s="226"/>
      <c r="R12" s="88"/>
      <c r="S12" s="163"/>
      <c r="T12" s="163"/>
      <c r="U12" s="337"/>
      <c r="V12" s="86"/>
      <c r="W12" s="85"/>
      <c r="X12" s="85"/>
      <c r="Y12" s="85"/>
      <c r="Z12" s="86"/>
      <c r="AA12" s="86"/>
      <c r="AB12" s="183"/>
      <c r="AC12" s="183"/>
      <c r="AD12" s="32" t="str">
        <f t="shared" si="0"/>
        <v/>
      </c>
      <c r="AE12" s="86"/>
      <c r="AF12" s="86"/>
      <c r="AG12" s="226"/>
      <c r="AH12" s="171"/>
    </row>
    <row r="13" ht="15" customHeight="1" spans="1:34">
      <c r="A13" s="88"/>
      <c r="B13" s="226"/>
      <c r="C13" s="165"/>
      <c r="D13" s="165"/>
      <c r="E13" s="226"/>
      <c r="F13" s="226"/>
      <c r="G13" s="226"/>
      <c r="H13" s="226"/>
      <c r="I13" s="226"/>
      <c r="J13" s="226"/>
      <c r="K13" s="226"/>
      <c r="L13" s="226"/>
      <c r="M13" s="226"/>
      <c r="N13" s="226"/>
      <c r="O13" s="226"/>
      <c r="P13" s="226"/>
      <c r="Q13" s="226"/>
      <c r="R13" s="88"/>
      <c r="S13" s="163"/>
      <c r="T13" s="163"/>
      <c r="U13" s="337"/>
      <c r="V13" s="86"/>
      <c r="W13" s="85"/>
      <c r="X13" s="85"/>
      <c r="Y13" s="85"/>
      <c r="Z13" s="86"/>
      <c r="AA13" s="86"/>
      <c r="AB13" s="183"/>
      <c r="AC13" s="183"/>
      <c r="AD13" s="32" t="str">
        <f t="shared" si="0"/>
        <v/>
      </c>
      <c r="AE13" s="86"/>
      <c r="AF13" s="86"/>
      <c r="AG13" s="226"/>
      <c r="AH13" s="171"/>
    </row>
    <row r="14" ht="15" customHeight="1" spans="1:34">
      <c r="A14" s="88"/>
      <c r="B14" s="226"/>
      <c r="C14" s="165"/>
      <c r="D14" s="165"/>
      <c r="E14" s="226"/>
      <c r="F14" s="226"/>
      <c r="G14" s="226"/>
      <c r="H14" s="226"/>
      <c r="I14" s="226"/>
      <c r="J14" s="226"/>
      <c r="K14" s="226"/>
      <c r="L14" s="226"/>
      <c r="M14" s="226"/>
      <c r="N14" s="226"/>
      <c r="O14" s="226"/>
      <c r="P14" s="226"/>
      <c r="Q14" s="226"/>
      <c r="R14" s="88"/>
      <c r="S14" s="163"/>
      <c r="T14" s="163"/>
      <c r="U14" s="337"/>
      <c r="V14" s="86"/>
      <c r="W14" s="85"/>
      <c r="X14" s="85"/>
      <c r="Y14" s="85"/>
      <c r="Z14" s="86"/>
      <c r="AA14" s="86"/>
      <c r="AB14" s="183"/>
      <c r="AC14" s="183"/>
      <c r="AD14" s="32" t="str">
        <f t="shared" si="0"/>
        <v/>
      </c>
      <c r="AE14" s="86"/>
      <c r="AF14" s="86"/>
      <c r="AG14" s="226"/>
      <c r="AH14" s="171"/>
    </row>
    <row r="15" ht="15" customHeight="1" spans="1:34">
      <c r="A15" s="88"/>
      <c r="B15" s="226"/>
      <c r="C15" s="165"/>
      <c r="D15" s="165"/>
      <c r="E15" s="226"/>
      <c r="F15" s="226"/>
      <c r="G15" s="226"/>
      <c r="H15" s="226"/>
      <c r="I15" s="226"/>
      <c r="J15" s="226"/>
      <c r="K15" s="226"/>
      <c r="L15" s="226"/>
      <c r="M15" s="226"/>
      <c r="N15" s="226"/>
      <c r="O15" s="226"/>
      <c r="P15" s="226"/>
      <c r="Q15" s="226"/>
      <c r="R15" s="88"/>
      <c r="S15" s="163"/>
      <c r="T15" s="163"/>
      <c r="U15" s="337"/>
      <c r="V15" s="86"/>
      <c r="W15" s="85"/>
      <c r="X15" s="85"/>
      <c r="Y15" s="85"/>
      <c r="Z15" s="86"/>
      <c r="AA15" s="86"/>
      <c r="AB15" s="183"/>
      <c r="AC15" s="183"/>
      <c r="AD15" s="32" t="str">
        <f t="shared" si="0"/>
        <v/>
      </c>
      <c r="AE15" s="86"/>
      <c r="AF15" s="86"/>
      <c r="AG15" s="226"/>
      <c r="AH15" s="171"/>
    </row>
    <row r="16" ht="15" customHeight="1" spans="1:34">
      <c r="A16" s="88"/>
      <c r="B16" s="226"/>
      <c r="C16" s="165"/>
      <c r="D16" s="165"/>
      <c r="E16" s="226"/>
      <c r="F16" s="226"/>
      <c r="G16" s="226"/>
      <c r="H16" s="226"/>
      <c r="I16" s="226"/>
      <c r="J16" s="226"/>
      <c r="K16" s="226"/>
      <c r="L16" s="226"/>
      <c r="M16" s="226"/>
      <c r="N16" s="226"/>
      <c r="O16" s="226"/>
      <c r="P16" s="226"/>
      <c r="Q16" s="226"/>
      <c r="R16" s="88"/>
      <c r="S16" s="163"/>
      <c r="T16" s="163"/>
      <c r="U16" s="337"/>
      <c r="V16" s="86" t="s">
        <v>961</v>
      </c>
      <c r="W16" s="85"/>
      <c r="X16" s="85"/>
      <c r="Y16" s="85"/>
      <c r="Z16" s="86"/>
      <c r="AA16" s="86"/>
      <c r="AB16" s="183"/>
      <c r="AC16" s="183"/>
      <c r="AD16" s="32" t="str">
        <f t="shared" si="0"/>
        <v/>
      </c>
      <c r="AE16" s="86" t="s">
        <v>961</v>
      </c>
      <c r="AF16" s="86"/>
      <c r="AG16" s="226"/>
      <c r="AH16" s="171"/>
    </row>
    <row r="17" ht="15" customHeight="1" spans="1:34">
      <c r="A17" s="88"/>
      <c r="B17" s="226"/>
      <c r="C17" s="165"/>
      <c r="D17" s="165"/>
      <c r="E17" s="226"/>
      <c r="F17" s="226"/>
      <c r="G17" s="226"/>
      <c r="H17" s="226"/>
      <c r="I17" s="226"/>
      <c r="J17" s="226"/>
      <c r="K17" s="226"/>
      <c r="L17" s="226"/>
      <c r="M17" s="226"/>
      <c r="N17" s="226"/>
      <c r="O17" s="226"/>
      <c r="P17" s="226"/>
      <c r="Q17" s="226"/>
      <c r="R17" s="88"/>
      <c r="S17" s="163"/>
      <c r="T17" s="163"/>
      <c r="U17" s="337"/>
      <c r="V17" s="86" t="s">
        <v>961</v>
      </c>
      <c r="W17" s="85"/>
      <c r="X17" s="85"/>
      <c r="Y17" s="85"/>
      <c r="Z17" s="86"/>
      <c r="AA17" s="86"/>
      <c r="AB17" s="183"/>
      <c r="AC17" s="183"/>
      <c r="AD17" s="32" t="str">
        <f t="shared" si="0"/>
        <v/>
      </c>
      <c r="AE17" s="86" t="s">
        <v>961</v>
      </c>
      <c r="AF17" s="86"/>
      <c r="AG17" s="226"/>
      <c r="AH17" s="171"/>
    </row>
    <row r="18" ht="15" customHeight="1" spans="1:34">
      <c r="A18" s="88"/>
      <c r="B18" s="226"/>
      <c r="C18" s="165"/>
      <c r="D18" s="165"/>
      <c r="E18" s="226"/>
      <c r="F18" s="226"/>
      <c r="G18" s="226"/>
      <c r="H18" s="226"/>
      <c r="I18" s="226"/>
      <c r="J18" s="226"/>
      <c r="K18" s="226"/>
      <c r="L18" s="226"/>
      <c r="M18" s="226"/>
      <c r="N18" s="226"/>
      <c r="O18" s="226"/>
      <c r="P18" s="226"/>
      <c r="Q18" s="226"/>
      <c r="R18" s="88"/>
      <c r="S18" s="163"/>
      <c r="T18" s="163"/>
      <c r="U18" s="337"/>
      <c r="V18" s="86" t="s">
        <v>961</v>
      </c>
      <c r="W18" s="85"/>
      <c r="X18" s="85"/>
      <c r="Y18" s="85"/>
      <c r="Z18" s="86"/>
      <c r="AA18" s="86"/>
      <c r="AB18" s="183"/>
      <c r="AC18" s="183"/>
      <c r="AD18" s="32" t="str">
        <f t="shared" si="0"/>
        <v/>
      </c>
      <c r="AE18" s="86" t="s">
        <v>961</v>
      </c>
      <c r="AF18" s="86"/>
      <c r="AG18" s="226"/>
      <c r="AH18" s="171"/>
    </row>
    <row r="19" ht="15" customHeight="1" spans="1:34">
      <c r="A19" s="88"/>
      <c r="B19" s="226"/>
      <c r="C19" s="165"/>
      <c r="D19" s="165"/>
      <c r="E19" s="226"/>
      <c r="F19" s="226"/>
      <c r="G19" s="226"/>
      <c r="H19" s="226"/>
      <c r="I19" s="226"/>
      <c r="J19" s="226"/>
      <c r="K19" s="226"/>
      <c r="L19" s="226"/>
      <c r="M19" s="226"/>
      <c r="N19" s="226"/>
      <c r="O19" s="226"/>
      <c r="P19" s="226"/>
      <c r="Q19" s="226"/>
      <c r="R19" s="88"/>
      <c r="S19" s="163"/>
      <c r="T19" s="163"/>
      <c r="U19" s="337"/>
      <c r="V19" s="86" t="s">
        <v>961</v>
      </c>
      <c r="W19" s="85"/>
      <c r="X19" s="85"/>
      <c r="Y19" s="85"/>
      <c r="Z19" s="86"/>
      <c r="AA19" s="86"/>
      <c r="AB19" s="183"/>
      <c r="AC19" s="183"/>
      <c r="AD19" s="32" t="str">
        <f t="shared" si="0"/>
        <v/>
      </c>
      <c r="AE19" s="86" t="s">
        <v>961</v>
      </c>
      <c r="AF19" s="86"/>
      <c r="AG19" s="226"/>
      <c r="AH19" s="171"/>
    </row>
    <row r="20" ht="15" customHeight="1" spans="1:34">
      <c r="A20" s="88"/>
      <c r="B20" s="226"/>
      <c r="C20" s="165"/>
      <c r="D20" s="165"/>
      <c r="E20" s="226"/>
      <c r="F20" s="226"/>
      <c r="G20" s="226"/>
      <c r="H20" s="226"/>
      <c r="I20" s="226"/>
      <c r="J20" s="226"/>
      <c r="K20" s="226"/>
      <c r="L20" s="226"/>
      <c r="M20" s="226"/>
      <c r="N20" s="226"/>
      <c r="O20" s="226"/>
      <c r="P20" s="226"/>
      <c r="Q20" s="226"/>
      <c r="R20" s="88"/>
      <c r="S20" s="163"/>
      <c r="T20" s="163"/>
      <c r="U20" s="337"/>
      <c r="V20" s="86" t="s">
        <v>961</v>
      </c>
      <c r="W20" s="85"/>
      <c r="X20" s="85"/>
      <c r="Y20" s="85"/>
      <c r="Z20" s="86"/>
      <c r="AA20" s="86"/>
      <c r="AB20" s="183"/>
      <c r="AC20" s="183"/>
      <c r="AD20" s="32" t="str">
        <f t="shared" si="0"/>
        <v/>
      </c>
      <c r="AE20" s="86" t="s">
        <v>961</v>
      </c>
      <c r="AF20" s="86"/>
      <c r="AG20" s="226"/>
      <c r="AH20" s="171"/>
    </row>
    <row r="21" ht="15" customHeight="1" spans="1:34">
      <c r="A21" s="88"/>
      <c r="B21" s="226"/>
      <c r="C21" s="165"/>
      <c r="D21" s="165"/>
      <c r="E21" s="226"/>
      <c r="F21" s="226"/>
      <c r="G21" s="226"/>
      <c r="H21" s="226"/>
      <c r="I21" s="226"/>
      <c r="J21" s="226"/>
      <c r="K21" s="226"/>
      <c r="L21" s="226"/>
      <c r="M21" s="226"/>
      <c r="N21" s="226"/>
      <c r="O21" s="226"/>
      <c r="P21" s="226"/>
      <c r="Q21" s="226"/>
      <c r="R21" s="88"/>
      <c r="S21" s="163"/>
      <c r="T21" s="163"/>
      <c r="U21" s="337"/>
      <c r="V21" s="86" t="s">
        <v>961</v>
      </c>
      <c r="W21" s="85"/>
      <c r="X21" s="85"/>
      <c r="Y21" s="85"/>
      <c r="Z21" s="86"/>
      <c r="AA21" s="86"/>
      <c r="AB21" s="183"/>
      <c r="AC21" s="183"/>
      <c r="AD21" s="32" t="str">
        <f t="shared" si="0"/>
        <v/>
      </c>
      <c r="AE21" s="86" t="s">
        <v>961</v>
      </c>
      <c r="AF21" s="86"/>
      <c r="AG21" s="226"/>
      <c r="AH21" s="171"/>
    </row>
    <row r="22" ht="15" customHeight="1" spans="1:34">
      <c r="A22" s="88"/>
      <c r="B22" s="226"/>
      <c r="C22" s="165"/>
      <c r="D22" s="165"/>
      <c r="E22" s="226"/>
      <c r="F22" s="226"/>
      <c r="G22" s="226"/>
      <c r="H22" s="226"/>
      <c r="I22" s="226"/>
      <c r="J22" s="226"/>
      <c r="K22" s="226"/>
      <c r="L22" s="226"/>
      <c r="M22" s="226"/>
      <c r="N22" s="226"/>
      <c r="O22" s="226"/>
      <c r="P22" s="226"/>
      <c r="Q22" s="226"/>
      <c r="R22" s="88"/>
      <c r="S22" s="163"/>
      <c r="T22" s="163"/>
      <c r="U22" s="337"/>
      <c r="V22" s="86" t="s">
        <v>961</v>
      </c>
      <c r="W22" s="85"/>
      <c r="X22" s="85"/>
      <c r="Y22" s="85"/>
      <c r="Z22" s="86"/>
      <c r="AA22" s="86"/>
      <c r="AB22" s="183"/>
      <c r="AC22" s="183"/>
      <c r="AD22" s="32" t="str">
        <f t="shared" si="0"/>
        <v/>
      </c>
      <c r="AE22" s="86" t="s">
        <v>961</v>
      </c>
      <c r="AF22" s="86"/>
      <c r="AG22" s="226"/>
      <c r="AH22" s="171"/>
    </row>
    <row r="23" ht="15" customHeight="1" spans="1:34">
      <c r="A23" s="88"/>
      <c r="B23" s="226"/>
      <c r="C23" s="165"/>
      <c r="D23" s="165"/>
      <c r="E23" s="226"/>
      <c r="F23" s="226"/>
      <c r="G23" s="226"/>
      <c r="H23" s="226"/>
      <c r="I23" s="226"/>
      <c r="J23" s="226"/>
      <c r="K23" s="226"/>
      <c r="L23" s="226"/>
      <c r="M23" s="226"/>
      <c r="N23" s="226"/>
      <c r="O23" s="226"/>
      <c r="P23" s="226"/>
      <c r="Q23" s="226"/>
      <c r="R23" s="88"/>
      <c r="S23" s="163"/>
      <c r="T23" s="163"/>
      <c r="U23" s="337"/>
      <c r="V23" s="86" t="s">
        <v>961</v>
      </c>
      <c r="W23" s="85"/>
      <c r="X23" s="85"/>
      <c r="Y23" s="85"/>
      <c r="Z23" s="86"/>
      <c r="AA23" s="86"/>
      <c r="AB23" s="183"/>
      <c r="AC23" s="183"/>
      <c r="AD23" s="32" t="str">
        <f t="shared" si="0"/>
        <v/>
      </c>
      <c r="AE23" s="86" t="s">
        <v>961</v>
      </c>
      <c r="AF23" s="86"/>
      <c r="AG23" s="226"/>
      <c r="AH23" s="171"/>
    </row>
    <row r="24" ht="15" customHeight="1" spans="1:34">
      <c r="A24" s="88"/>
      <c r="B24" s="226"/>
      <c r="C24" s="165"/>
      <c r="D24" s="165"/>
      <c r="E24" s="226"/>
      <c r="F24" s="226"/>
      <c r="G24" s="226"/>
      <c r="H24" s="226"/>
      <c r="I24" s="226"/>
      <c r="J24" s="226"/>
      <c r="K24" s="226"/>
      <c r="L24" s="226"/>
      <c r="M24" s="226"/>
      <c r="N24" s="226"/>
      <c r="O24" s="226"/>
      <c r="P24" s="226"/>
      <c r="Q24" s="226"/>
      <c r="R24" s="88"/>
      <c r="S24" s="163"/>
      <c r="T24" s="163"/>
      <c r="U24" s="337"/>
      <c r="V24" s="86"/>
      <c r="W24" s="85"/>
      <c r="X24" s="85"/>
      <c r="Y24" s="85"/>
      <c r="Z24" s="86"/>
      <c r="AA24" s="86"/>
      <c r="AB24" s="183"/>
      <c r="AC24" s="183"/>
      <c r="AD24" s="32" t="str">
        <f t="shared" si="0"/>
        <v/>
      </c>
      <c r="AE24" s="86" t="s">
        <v>961</v>
      </c>
      <c r="AF24" s="86"/>
      <c r="AG24" s="226"/>
      <c r="AH24" s="171"/>
    </row>
    <row r="25" ht="15" customHeight="1" spans="1:34">
      <c r="A25" s="91" t="s">
        <v>745</v>
      </c>
      <c r="B25" s="494"/>
      <c r="C25" s="495"/>
      <c r="D25" s="497"/>
      <c r="E25" s="497"/>
      <c r="F25" s="497"/>
      <c r="G25" s="497"/>
      <c r="H25" s="497"/>
      <c r="I25" s="497"/>
      <c r="J25" s="497"/>
      <c r="K25" s="497"/>
      <c r="L25" s="497"/>
      <c r="M25" s="497"/>
      <c r="N25" s="497"/>
      <c r="O25" s="497"/>
      <c r="P25" s="497"/>
      <c r="Q25" s="497"/>
      <c r="R25" s="88"/>
      <c r="S25" s="163"/>
      <c r="T25" s="163"/>
      <c r="U25" s="337"/>
      <c r="V25" s="86">
        <f>SUM(V9:V24)</f>
        <v>0</v>
      </c>
      <c r="W25" s="86">
        <f t="shared" ref="W25:AB25" si="1">SUM(W9:W24)</f>
        <v>0</v>
      </c>
      <c r="X25" s="86">
        <f t="shared" si="1"/>
        <v>0</v>
      </c>
      <c r="Y25" s="86">
        <f t="shared" si="1"/>
        <v>0</v>
      </c>
      <c r="Z25" s="86">
        <f t="shared" si="1"/>
        <v>0</v>
      </c>
      <c r="AA25" s="86"/>
      <c r="AB25" s="86">
        <f t="shared" si="1"/>
        <v>0</v>
      </c>
      <c r="AC25" s="86">
        <f>AB25-Y25</f>
        <v>0</v>
      </c>
      <c r="AD25" s="86" t="str">
        <f t="shared" si="0"/>
        <v/>
      </c>
      <c r="AE25" s="86" t="s">
        <v>961</v>
      </c>
      <c r="AF25" s="86"/>
      <c r="AG25" s="226"/>
      <c r="AH25" s="171"/>
    </row>
    <row r="26" ht="15" customHeight="1" spans="1:34">
      <c r="A26" s="91" t="s">
        <v>934</v>
      </c>
      <c r="B26" s="227"/>
      <c r="C26" s="92"/>
      <c r="D26" s="490"/>
      <c r="E26" s="490"/>
      <c r="F26" s="490"/>
      <c r="G26" s="490"/>
      <c r="H26" s="490"/>
      <c r="I26" s="490"/>
      <c r="J26" s="490"/>
      <c r="K26" s="490"/>
      <c r="L26" s="490"/>
      <c r="M26" s="490"/>
      <c r="N26" s="490"/>
      <c r="O26" s="490"/>
      <c r="P26" s="490"/>
      <c r="Q26" s="490"/>
      <c r="R26" s="88"/>
      <c r="S26" s="163"/>
      <c r="T26" s="163"/>
      <c r="U26" s="337"/>
      <c r="V26" s="86"/>
      <c r="W26" s="85"/>
      <c r="X26" s="85"/>
      <c r="Y26" s="85"/>
      <c r="Z26" s="86"/>
      <c r="AA26" s="86"/>
      <c r="AB26" s="183"/>
      <c r="AC26" s="86">
        <f>AB26-Y26</f>
        <v>0</v>
      </c>
      <c r="AD26" s="86" t="str">
        <f t="shared" si="0"/>
        <v/>
      </c>
      <c r="AE26" s="86" t="s">
        <v>961</v>
      </c>
      <c r="AF26" s="86"/>
      <c r="AG26" s="226"/>
      <c r="AH26" s="171"/>
    </row>
    <row r="27" ht="15" customHeight="1" spans="1:34">
      <c r="A27" s="91" t="s">
        <v>962</v>
      </c>
      <c r="B27" s="227"/>
      <c r="C27" s="92"/>
      <c r="D27" s="490"/>
      <c r="E27" s="490"/>
      <c r="F27" s="490"/>
      <c r="G27" s="490"/>
      <c r="H27" s="490"/>
      <c r="I27" s="490"/>
      <c r="J27" s="490"/>
      <c r="K27" s="490"/>
      <c r="L27" s="490"/>
      <c r="M27" s="490"/>
      <c r="N27" s="490"/>
      <c r="O27" s="490"/>
      <c r="P27" s="490"/>
      <c r="Q27" s="490"/>
      <c r="R27" s="88"/>
      <c r="S27" s="163"/>
      <c r="T27" s="163"/>
      <c r="U27" s="171"/>
      <c r="V27" s="86">
        <f>V25-V26</f>
        <v>0</v>
      </c>
      <c r="W27" s="86">
        <f t="shared" ref="W27:AB27" si="2">W25-W26</f>
        <v>0</v>
      </c>
      <c r="X27" s="86">
        <f t="shared" si="2"/>
        <v>0</v>
      </c>
      <c r="Y27" s="86">
        <f t="shared" si="2"/>
        <v>0</v>
      </c>
      <c r="Z27" s="86">
        <f t="shared" si="2"/>
        <v>0</v>
      </c>
      <c r="AA27" s="86"/>
      <c r="AB27" s="86">
        <f t="shared" si="2"/>
        <v>0</v>
      </c>
      <c r="AC27" s="86">
        <f>AB27-Y27</f>
        <v>0</v>
      </c>
      <c r="AD27" s="86" t="str">
        <f t="shared" si="0"/>
        <v/>
      </c>
      <c r="AE27" s="86" t="s">
        <v>961</v>
      </c>
      <c r="AF27" s="86"/>
      <c r="AG27" s="226"/>
      <c r="AH27" s="171"/>
    </row>
    <row r="28" s="69" customFormat="1" ht="15.75" customHeight="1" spans="1:33">
      <c r="A28" s="184" t="str">
        <f>封面!$D$17&amp;封面!$E$17</f>
        <v>被评估单位（或产权持有单位）填表人：</v>
      </c>
      <c r="B28" s="184"/>
      <c r="C28" s="184"/>
      <c r="D28" s="184"/>
      <c r="E28" s="184" t="str">
        <f>封面!$D$17&amp;封面!$E$17</f>
        <v>被评估单位（或产权持有单位）填表人：</v>
      </c>
      <c r="F28" s="184" t="str">
        <f>封面!$D$17&amp;封面!$E$17</f>
        <v>被评估单位（或产权持有单位）填表人：</v>
      </c>
      <c r="G28" s="184"/>
      <c r="H28" s="498"/>
      <c r="I28" s="498"/>
      <c r="J28" s="498"/>
      <c r="K28" s="498"/>
      <c r="L28" s="498"/>
      <c r="M28" s="498"/>
      <c r="N28" s="498"/>
      <c r="O28" s="498"/>
      <c r="P28" s="498"/>
      <c r="Q28" s="498"/>
      <c r="Y28" s="491"/>
      <c r="Z28" s="492"/>
      <c r="AA28" s="491"/>
      <c r="AB28" s="492" t="str">
        <f>"评估人员："&amp;评估人员!$D$14</f>
        <v>评估人员：</v>
      </c>
      <c r="AC28" s="491"/>
      <c r="AD28" s="491"/>
      <c r="AE28" s="491"/>
      <c r="AF28" s="491"/>
      <c r="AG28" s="491"/>
    </row>
    <row r="29" s="69" customFormat="1" ht="15.75" customHeight="1" spans="1:7">
      <c r="A29" s="184" t="str">
        <f>封面!$D$19&amp;封面!$E$19&amp;封面!$F$19&amp;封面!$G$19&amp;封面!$H$19&amp;封面!$I$19&amp;封面!$J$19</f>
        <v>填表日期：2020年5月20日</v>
      </c>
      <c r="B29" s="184"/>
      <c r="C29" s="184"/>
      <c r="D29" s="184"/>
      <c r="E29" s="184" t="str">
        <f>封面!$D$19&amp;封面!$E$19&amp;封面!$F$19&amp;封面!$G$19&amp;封面!$H$19&amp;封面!$I$19&amp;封面!$J$19</f>
        <v>填表日期：2020年5月20日</v>
      </c>
      <c r="F29" s="184" t="str">
        <f>封面!$D$19&amp;封面!$E$19&amp;封面!$F$19&amp;封面!$G$19&amp;封面!$H$19&amp;封面!$I$19&amp;封面!$J$19</f>
        <v>填表日期：2020年5月20日</v>
      </c>
      <c r="G29" s="184"/>
    </row>
    <row r="31" s="514" customFormat="1"/>
    <row r="32" s="514" customFormat="1" spans="1:21">
      <c r="A32" s="516"/>
      <c r="B32" s="516"/>
      <c r="C32" s="516"/>
      <c r="D32" s="516"/>
      <c r="E32" s="517"/>
      <c r="F32" s="517"/>
      <c r="G32" s="516"/>
      <c r="H32" s="517"/>
      <c r="I32" s="517"/>
      <c r="J32" s="517"/>
      <c r="K32" s="519"/>
      <c r="L32" s="519"/>
      <c r="M32" s="517"/>
      <c r="N32" s="517"/>
      <c r="O32" s="517"/>
      <c r="P32" s="517"/>
      <c r="Q32" s="517"/>
      <c r="R32" s="517"/>
      <c r="S32" s="521"/>
      <c r="T32" s="521"/>
      <c r="U32" s="517"/>
    </row>
    <row r="33" s="514" customFormat="1" spans="1:21">
      <c r="A33" s="518"/>
      <c r="B33" s="518"/>
      <c r="C33" s="518"/>
      <c r="D33" s="518"/>
      <c r="E33" s="518"/>
      <c r="F33" s="517"/>
      <c r="G33" s="518"/>
      <c r="H33" s="518"/>
      <c r="I33" s="518"/>
      <c r="J33" s="517"/>
      <c r="K33" s="520"/>
      <c r="L33" s="519"/>
      <c r="M33" s="518"/>
      <c r="N33" s="518"/>
      <c r="O33" s="518"/>
      <c r="P33" s="518"/>
      <c r="Q33" s="518"/>
      <c r="R33" s="518"/>
      <c r="S33" s="522"/>
      <c r="T33" s="522"/>
      <c r="U33" s="518"/>
    </row>
  </sheetData>
  <mergeCells count="59">
    <mergeCell ref="A2:AG2"/>
    <mergeCell ref="A3:AG3"/>
    <mergeCell ref="A4:AG4"/>
    <mergeCell ref="AE5:AF5"/>
    <mergeCell ref="A6:S6"/>
    <mergeCell ref="AD6:AF6"/>
    <mergeCell ref="V7:W7"/>
    <mergeCell ref="X7:Y7"/>
    <mergeCell ref="Z7:AB7"/>
    <mergeCell ref="A25:C25"/>
    <mergeCell ref="A26:C26"/>
    <mergeCell ref="A27:C27"/>
    <mergeCell ref="A7:A8"/>
    <mergeCell ref="A32:A33"/>
    <mergeCell ref="B7:B8"/>
    <mergeCell ref="B32:B33"/>
    <mergeCell ref="C7:C8"/>
    <mergeCell ref="C32:C33"/>
    <mergeCell ref="D7:D8"/>
    <mergeCell ref="E7:E8"/>
    <mergeCell ref="E32:E33"/>
    <mergeCell ref="F7:F8"/>
    <mergeCell ref="F32:F33"/>
    <mergeCell ref="G7:G8"/>
    <mergeCell ref="G32:G33"/>
    <mergeCell ref="H7:H8"/>
    <mergeCell ref="H32:H33"/>
    <mergeCell ref="I7:I8"/>
    <mergeCell ref="I32:I33"/>
    <mergeCell ref="J7:J8"/>
    <mergeCell ref="J32:J33"/>
    <mergeCell ref="K7:K8"/>
    <mergeCell ref="K32:K33"/>
    <mergeCell ref="L7:L8"/>
    <mergeCell ref="L32:L33"/>
    <mergeCell ref="M7:M8"/>
    <mergeCell ref="M32:M33"/>
    <mergeCell ref="N7:N8"/>
    <mergeCell ref="N32:N33"/>
    <mergeCell ref="O7:O8"/>
    <mergeCell ref="O32:O33"/>
    <mergeCell ref="P7:P8"/>
    <mergeCell ref="P32:P33"/>
    <mergeCell ref="Q7:Q8"/>
    <mergeCell ref="Q32:Q33"/>
    <mergeCell ref="R7:R8"/>
    <mergeCell ref="R32:R33"/>
    <mergeCell ref="S7:S8"/>
    <mergeCell ref="S32:S33"/>
    <mergeCell ref="T7:T8"/>
    <mergeCell ref="T32:T33"/>
    <mergeCell ref="U7:U8"/>
    <mergeCell ref="U32:U33"/>
    <mergeCell ref="AC7:AC8"/>
    <mergeCell ref="AD7:AD8"/>
    <mergeCell ref="AE7:AE8"/>
    <mergeCell ref="AF7:AF8"/>
    <mergeCell ref="AG7:AG8"/>
    <mergeCell ref="AH7:AH8"/>
  </mergeCells>
  <hyperlinks>
    <hyperlink ref="A1" location="索引目录!E34" display="返回索引页"/>
    <hyperlink ref="B1" location="'4-5投资性房地产汇总'!B7" display="返回"/>
  </hyperlinks>
  <printOptions horizontalCentered="1" verticalCentered="1"/>
  <pageMargins left="0.388888888888889" right="0.388888888888889" top="0.588888888888889" bottom="0.388888888888889" header="0.388888888888889" footer="0.388888888888889"/>
  <pageSetup paperSize="9" scale="95" orientation="landscape"/>
  <headerFooter alignWithMargins="0">
    <oddHeader>&amp;R&amp;"宋体,常规"&amp;10
&amp;"仿宋_GB2312,常规"共&amp;N页第&amp;P页</oddHeader>
  </headerFooter>
  <legacyDrawing r:id="rId2"/>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29"/>
  <sheetViews>
    <sheetView workbookViewId="0">
      <pane xSplit="25" ySplit="8" topLeftCell="Z9" activePane="bottomRight" state="frozen"/>
      <selection/>
      <selection pane="topRight"/>
      <selection pane="bottomLeft"/>
      <selection pane="bottomRight" activeCell="Z9" sqref="Z9"/>
    </sheetView>
  </sheetViews>
  <sheetFormatPr defaultColWidth="8.64166666666667" defaultRowHeight="12.85"/>
  <cols>
    <col min="1" max="1" width="5" style="70" customWidth="1"/>
    <col min="2" max="2" width="10.2083333333333" style="70" customWidth="1"/>
    <col min="3" max="3" width="12.2083333333333" style="70" customWidth="1"/>
    <col min="4" max="4" width="16.2083333333333" style="70" customWidth="1"/>
    <col min="5" max="6" width="10.3583333333333" style="70" hidden="1" customWidth="1" outlineLevel="1"/>
    <col min="7" max="7" width="5.35833333333333" style="70" customWidth="1" collapsed="1"/>
    <col min="8" max="17" width="5.35833333333333" style="70" hidden="1" customWidth="1" outlineLevel="1"/>
    <col min="18" max="18" width="5.35833333333333" style="70" customWidth="1" collapsed="1"/>
    <col min="19" max="19" width="4.5" style="70" customWidth="1"/>
    <col min="20" max="20" width="6.85833333333333" style="70" customWidth="1"/>
    <col min="21" max="21" width="8.35833333333333" style="70" customWidth="1"/>
    <col min="22" max="22" width="7.56666666666667" style="70" customWidth="1"/>
    <col min="23" max="23" width="10.3583333333333" style="70" customWidth="1"/>
    <col min="24" max="24" width="7.70833333333333" style="70" hidden="1" customWidth="1" outlineLevel="1"/>
    <col min="25" max="25" width="8.5" style="70" customWidth="1" collapsed="1"/>
    <col min="26" max="27" width="8.5" style="70" customWidth="1"/>
    <col min="28" max="28" width="7.20833333333333" style="70" customWidth="1"/>
    <col min="29" max="29" width="7.5" style="70" customWidth="1"/>
    <col min="30" max="30" width="15.2083333333333" style="70" hidden="1" customWidth="1" outlineLevel="1"/>
    <col min="31" max="31" width="13.0666666666667" style="70" hidden="1" customWidth="1" outlineLevel="1"/>
    <col min="32" max="32" width="9" style="70" collapsed="1"/>
    <col min="33" max="16384" width="8.64166666666667" style="70"/>
  </cols>
  <sheetData>
    <row r="1" spans="1:2">
      <c r="A1" s="485" t="s">
        <v>19</v>
      </c>
      <c r="B1" s="485" t="s">
        <v>572</v>
      </c>
    </row>
    <row r="2" s="67" customFormat="1" ht="30" customHeight="1" spans="1:30">
      <c r="A2" s="74" t="s">
        <v>935</v>
      </c>
      <c r="B2" s="74"/>
      <c r="C2" s="74"/>
      <c r="D2" s="74"/>
      <c r="E2" s="74"/>
      <c r="F2" s="74"/>
      <c r="G2" s="74"/>
      <c r="H2" s="74"/>
      <c r="I2" s="74"/>
      <c r="J2" s="74"/>
      <c r="K2" s="74"/>
      <c r="L2" s="74"/>
      <c r="M2" s="74"/>
      <c r="N2" s="74"/>
      <c r="O2" s="74"/>
      <c r="P2" s="74"/>
      <c r="Q2" s="74"/>
      <c r="R2" s="74"/>
      <c r="S2" s="74"/>
      <c r="T2" s="74"/>
      <c r="U2" s="74"/>
      <c r="V2" s="74"/>
      <c r="W2" s="74"/>
      <c r="X2" s="74"/>
      <c r="Y2" s="74"/>
      <c r="Z2" s="74"/>
      <c r="AA2" s="74"/>
      <c r="AB2" s="74"/>
      <c r="AC2" s="74"/>
      <c r="AD2" s="508"/>
    </row>
    <row r="3" s="484" customFormat="1" ht="15" customHeight="1" spans="1:30">
      <c r="A3" s="486" t="s">
        <v>963</v>
      </c>
      <c r="B3" s="486"/>
      <c r="C3" s="486"/>
      <c r="D3" s="486"/>
      <c r="E3" s="486"/>
      <c r="F3" s="486"/>
      <c r="G3" s="486"/>
      <c r="H3" s="486"/>
      <c r="I3" s="486"/>
      <c r="J3" s="486"/>
      <c r="K3" s="486"/>
      <c r="L3" s="486"/>
      <c r="M3" s="486"/>
      <c r="N3" s="486"/>
      <c r="O3" s="486"/>
      <c r="P3" s="486"/>
      <c r="Q3" s="486"/>
      <c r="R3" s="486"/>
      <c r="S3" s="486"/>
      <c r="T3" s="486"/>
      <c r="U3" s="486"/>
      <c r="V3" s="486"/>
      <c r="W3" s="486"/>
      <c r="X3" s="486"/>
      <c r="Y3" s="486"/>
      <c r="Z3" s="486"/>
      <c r="AA3" s="486"/>
      <c r="AB3" s="486"/>
      <c r="AC3" s="486"/>
      <c r="AD3" s="509"/>
    </row>
    <row r="4" ht="15" customHeight="1" spans="1:30">
      <c r="A4" s="75" t="str">
        <f>'1-汇总表'!A3:G3</f>
        <v>评估基准日：2020年7月30日</v>
      </c>
      <c r="B4" s="75"/>
      <c r="C4" s="75"/>
      <c r="D4" s="75"/>
      <c r="E4" s="75"/>
      <c r="F4" s="75"/>
      <c r="G4" s="75"/>
      <c r="H4" s="75"/>
      <c r="I4" s="75"/>
      <c r="J4" s="75"/>
      <c r="K4" s="75"/>
      <c r="L4" s="75"/>
      <c r="M4" s="75"/>
      <c r="N4" s="75"/>
      <c r="O4" s="75"/>
      <c r="P4" s="75"/>
      <c r="Q4" s="75"/>
      <c r="R4" s="75"/>
      <c r="S4" s="75"/>
      <c r="T4" s="75"/>
      <c r="U4" s="75"/>
      <c r="V4" s="75"/>
      <c r="W4" s="75"/>
      <c r="X4" s="75"/>
      <c r="Y4" s="75"/>
      <c r="Z4" s="75"/>
      <c r="AA4" s="75"/>
      <c r="AB4" s="75"/>
      <c r="AC4" s="75"/>
      <c r="AD4" s="510"/>
    </row>
    <row r="5" ht="15" customHeight="1" spans="2:30">
      <c r="B5" s="76"/>
      <c r="C5" s="76"/>
      <c r="D5" s="76"/>
      <c r="E5" s="76"/>
      <c r="F5" s="76"/>
      <c r="G5" s="76"/>
      <c r="H5" s="76"/>
      <c r="I5" s="76"/>
      <c r="J5" s="76"/>
      <c r="K5" s="76"/>
      <c r="L5" s="76"/>
      <c r="M5" s="76"/>
      <c r="N5" s="76"/>
      <c r="O5" s="76"/>
      <c r="P5" s="76"/>
      <c r="Q5" s="76"/>
      <c r="R5" s="76"/>
      <c r="S5" s="76"/>
      <c r="T5" s="76"/>
      <c r="U5" s="76"/>
      <c r="V5" s="76"/>
      <c r="W5" s="76"/>
      <c r="X5" s="76"/>
      <c r="Y5" s="76"/>
      <c r="Z5" s="76"/>
      <c r="AA5" s="76"/>
      <c r="AB5" s="76"/>
      <c r="AC5" s="511" t="s">
        <v>964</v>
      </c>
      <c r="AD5" s="510"/>
    </row>
    <row r="6" ht="15" customHeight="1" spans="1:29">
      <c r="A6" s="487" t="str">
        <f>'1-汇总表'!A5</f>
        <v>被评估单位（或产权持有单位）：贡山县隆鑫矿业有限公司</v>
      </c>
      <c r="B6" s="487"/>
      <c r="C6" s="487"/>
      <c r="D6" s="487"/>
      <c r="E6" s="487"/>
      <c r="F6" s="487"/>
      <c r="G6" s="487"/>
      <c r="H6" s="487"/>
      <c r="I6" s="487"/>
      <c r="J6" s="487"/>
      <c r="K6" s="487"/>
      <c r="L6" s="487"/>
      <c r="M6" s="487"/>
      <c r="N6" s="487"/>
      <c r="O6" s="487"/>
      <c r="P6" s="487"/>
      <c r="Q6" s="487"/>
      <c r="R6" s="487"/>
      <c r="S6" s="487"/>
      <c r="AC6" s="170" t="s">
        <v>22</v>
      </c>
    </row>
    <row r="7" s="68" customFormat="1" ht="15" customHeight="1" spans="1:31">
      <c r="A7" s="159" t="s">
        <v>379</v>
      </c>
      <c r="B7" s="159" t="s">
        <v>938</v>
      </c>
      <c r="C7" s="271" t="s">
        <v>965</v>
      </c>
      <c r="D7" s="271" t="s">
        <v>940</v>
      </c>
      <c r="E7" s="174" t="s">
        <v>941</v>
      </c>
      <c r="F7" s="271" t="s">
        <v>942</v>
      </c>
      <c r="G7" s="159" t="s">
        <v>943</v>
      </c>
      <c r="H7" s="174" t="s">
        <v>944</v>
      </c>
      <c r="I7" s="174" t="s">
        <v>945</v>
      </c>
      <c r="J7" s="271" t="s">
        <v>946</v>
      </c>
      <c r="K7" s="499" t="s">
        <v>947</v>
      </c>
      <c r="L7" s="500" t="s">
        <v>948</v>
      </c>
      <c r="M7" s="174" t="s">
        <v>949</v>
      </c>
      <c r="N7" s="174" t="s">
        <v>950</v>
      </c>
      <c r="O7" s="174" t="s">
        <v>951</v>
      </c>
      <c r="P7" s="174" t="s">
        <v>952</v>
      </c>
      <c r="Q7" s="174" t="s">
        <v>953</v>
      </c>
      <c r="R7" s="174" t="s">
        <v>954</v>
      </c>
      <c r="S7" s="457" t="s">
        <v>822</v>
      </c>
      <c r="T7" s="457" t="s">
        <v>966</v>
      </c>
      <c r="U7" s="174" t="s">
        <v>956</v>
      </c>
      <c r="V7" s="502" t="s">
        <v>967</v>
      </c>
      <c r="W7" s="503"/>
      <c r="X7" s="271" t="s">
        <v>968</v>
      </c>
      <c r="Y7" s="271" t="s">
        <v>542</v>
      </c>
      <c r="Z7" s="512" t="s">
        <v>543</v>
      </c>
      <c r="AA7" s="256" t="s">
        <v>544</v>
      </c>
      <c r="AB7" s="174" t="s">
        <v>576</v>
      </c>
      <c r="AC7" s="174" t="s">
        <v>467</v>
      </c>
      <c r="AD7" s="174" t="s">
        <v>958</v>
      </c>
      <c r="AE7" s="159" t="s">
        <v>959</v>
      </c>
    </row>
    <row r="8" s="68" customFormat="1" ht="20.25" customHeight="1" spans="1:31">
      <c r="A8" s="251"/>
      <c r="B8" s="251"/>
      <c r="C8" s="443"/>
      <c r="D8" s="443"/>
      <c r="E8" s="251"/>
      <c r="F8" s="443"/>
      <c r="G8" s="251"/>
      <c r="H8" s="251"/>
      <c r="I8" s="251"/>
      <c r="J8" s="443"/>
      <c r="K8" s="325"/>
      <c r="L8" s="501"/>
      <c r="M8" s="251"/>
      <c r="N8" s="251"/>
      <c r="O8" s="251"/>
      <c r="P8" s="251"/>
      <c r="Q8" s="251"/>
      <c r="R8" s="251"/>
      <c r="S8" s="459"/>
      <c r="T8" s="459"/>
      <c r="U8" s="251"/>
      <c r="V8" s="504"/>
      <c r="W8" s="505"/>
      <c r="X8" s="443"/>
      <c r="Y8" s="443"/>
      <c r="Z8" s="513"/>
      <c r="AA8" s="258"/>
      <c r="AB8" s="251"/>
      <c r="AC8" s="251"/>
      <c r="AD8" s="251"/>
      <c r="AE8" s="251"/>
    </row>
    <row r="9" ht="15" customHeight="1" spans="1:31">
      <c r="A9" s="88"/>
      <c r="B9" s="226"/>
      <c r="C9" s="165"/>
      <c r="D9" s="165"/>
      <c r="E9" s="226"/>
      <c r="F9" s="226"/>
      <c r="G9" s="88"/>
      <c r="H9" s="88"/>
      <c r="I9" s="88"/>
      <c r="J9" s="88"/>
      <c r="K9" s="88"/>
      <c r="L9" s="88"/>
      <c r="M9" s="88"/>
      <c r="N9" s="88"/>
      <c r="O9" s="88"/>
      <c r="P9" s="88"/>
      <c r="Q9" s="88"/>
      <c r="R9" s="163"/>
      <c r="S9" s="163"/>
      <c r="T9" s="337"/>
      <c r="U9" s="86" t="s">
        <v>961</v>
      </c>
      <c r="V9" s="506"/>
      <c r="W9" s="507"/>
      <c r="X9" s="507"/>
      <c r="Y9" s="86"/>
      <c r="Z9" s="86"/>
      <c r="AA9" s="86"/>
      <c r="AB9" s="32" t="str">
        <f>IF(Y9=0,"",(Z9-Y9)/Y9*100)</f>
        <v/>
      </c>
      <c r="AC9" s="226"/>
      <c r="AD9" s="226"/>
      <c r="AE9" s="171"/>
    </row>
    <row r="10" ht="15" customHeight="1" spans="1:31">
      <c r="A10" s="88"/>
      <c r="B10" s="226"/>
      <c r="C10" s="165"/>
      <c r="D10" s="165"/>
      <c r="E10" s="226"/>
      <c r="F10" s="226"/>
      <c r="G10" s="88"/>
      <c r="H10" s="88"/>
      <c r="I10" s="88"/>
      <c r="J10" s="88"/>
      <c r="K10" s="88"/>
      <c r="L10" s="88"/>
      <c r="M10" s="88"/>
      <c r="N10" s="88"/>
      <c r="O10" s="88"/>
      <c r="P10" s="88"/>
      <c r="Q10" s="88"/>
      <c r="R10" s="163"/>
      <c r="S10" s="163"/>
      <c r="T10" s="337"/>
      <c r="U10" s="86" t="s">
        <v>961</v>
      </c>
      <c r="V10" s="506"/>
      <c r="W10" s="507"/>
      <c r="X10" s="507"/>
      <c r="Y10" s="86"/>
      <c r="Z10" s="86"/>
      <c r="AA10" s="86"/>
      <c r="AB10" s="32" t="str">
        <f t="shared" ref="AB10:AB27" si="0">IF(Y10=0,"",(Z10-Y10)/Y10*100)</f>
        <v/>
      </c>
      <c r="AC10" s="226"/>
      <c r="AD10" s="226"/>
      <c r="AE10" s="171"/>
    </row>
    <row r="11" ht="15" customHeight="1" spans="1:31">
      <c r="A11" s="88"/>
      <c r="B11" s="226"/>
      <c r="C11" s="165"/>
      <c r="D11" s="165"/>
      <c r="E11" s="226"/>
      <c r="F11" s="226"/>
      <c r="G11" s="88"/>
      <c r="H11" s="88"/>
      <c r="I11" s="88"/>
      <c r="J11" s="88"/>
      <c r="K11" s="88"/>
      <c r="L11" s="88"/>
      <c r="M11" s="88"/>
      <c r="N11" s="88"/>
      <c r="O11" s="88"/>
      <c r="P11" s="88"/>
      <c r="Q11" s="88"/>
      <c r="R11" s="163"/>
      <c r="S11" s="163"/>
      <c r="T11" s="337"/>
      <c r="U11" s="86" t="s">
        <v>961</v>
      </c>
      <c r="V11" s="506"/>
      <c r="W11" s="507"/>
      <c r="X11" s="507"/>
      <c r="Y11" s="86"/>
      <c r="Z11" s="86"/>
      <c r="AA11" s="86"/>
      <c r="AB11" s="32" t="str">
        <f t="shared" si="0"/>
        <v/>
      </c>
      <c r="AC11" s="226"/>
      <c r="AD11" s="226"/>
      <c r="AE11" s="171"/>
    </row>
    <row r="12" ht="15" customHeight="1" spans="1:31">
      <c r="A12" s="88"/>
      <c r="B12" s="226"/>
      <c r="C12" s="165"/>
      <c r="D12" s="165"/>
      <c r="E12" s="226"/>
      <c r="F12" s="226"/>
      <c r="G12" s="88"/>
      <c r="H12" s="88"/>
      <c r="I12" s="88"/>
      <c r="J12" s="88"/>
      <c r="K12" s="88"/>
      <c r="L12" s="88"/>
      <c r="M12" s="88"/>
      <c r="N12" s="88"/>
      <c r="O12" s="88"/>
      <c r="P12" s="88"/>
      <c r="Q12" s="88"/>
      <c r="R12" s="163"/>
      <c r="S12" s="163"/>
      <c r="T12" s="337"/>
      <c r="U12" s="86" t="s">
        <v>961</v>
      </c>
      <c r="V12" s="506"/>
      <c r="W12" s="507"/>
      <c r="X12" s="507"/>
      <c r="Y12" s="86"/>
      <c r="Z12" s="86"/>
      <c r="AA12" s="86"/>
      <c r="AB12" s="32" t="str">
        <f t="shared" si="0"/>
        <v/>
      </c>
      <c r="AC12" s="226"/>
      <c r="AD12" s="226"/>
      <c r="AE12" s="171"/>
    </row>
    <row r="13" ht="15" customHeight="1" spans="1:31">
      <c r="A13" s="88"/>
      <c r="B13" s="226"/>
      <c r="C13" s="165"/>
      <c r="D13" s="165"/>
      <c r="E13" s="226"/>
      <c r="F13" s="226"/>
      <c r="G13" s="88"/>
      <c r="H13" s="88"/>
      <c r="I13" s="88"/>
      <c r="J13" s="88"/>
      <c r="K13" s="88"/>
      <c r="L13" s="88"/>
      <c r="M13" s="88"/>
      <c r="N13" s="88"/>
      <c r="O13" s="88"/>
      <c r="P13" s="88"/>
      <c r="Q13" s="88"/>
      <c r="R13" s="163"/>
      <c r="S13" s="163"/>
      <c r="T13" s="337"/>
      <c r="U13" s="86" t="s">
        <v>961</v>
      </c>
      <c r="V13" s="506"/>
      <c r="W13" s="507"/>
      <c r="X13" s="507"/>
      <c r="Y13" s="86"/>
      <c r="Z13" s="86"/>
      <c r="AA13" s="86"/>
      <c r="AB13" s="32" t="str">
        <f t="shared" si="0"/>
        <v/>
      </c>
      <c r="AC13" s="226"/>
      <c r="AD13" s="226"/>
      <c r="AE13" s="171"/>
    </row>
    <row r="14" ht="15" customHeight="1" spans="1:31">
      <c r="A14" s="88"/>
      <c r="B14" s="226"/>
      <c r="C14" s="165"/>
      <c r="D14" s="165"/>
      <c r="E14" s="226"/>
      <c r="F14" s="226"/>
      <c r="G14" s="88"/>
      <c r="H14" s="88"/>
      <c r="I14" s="88"/>
      <c r="J14" s="88"/>
      <c r="K14" s="88"/>
      <c r="L14" s="88"/>
      <c r="M14" s="88"/>
      <c r="N14" s="88"/>
      <c r="O14" s="88"/>
      <c r="P14" s="88"/>
      <c r="Q14" s="88"/>
      <c r="R14" s="163"/>
      <c r="S14" s="163"/>
      <c r="T14" s="337"/>
      <c r="U14" s="86" t="s">
        <v>961</v>
      </c>
      <c r="V14" s="506"/>
      <c r="W14" s="507"/>
      <c r="X14" s="507"/>
      <c r="Y14" s="86"/>
      <c r="Z14" s="86"/>
      <c r="AA14" s="86"/>
      <c r="AB14" s="32" t="str">
        <f t="shared" si="0"/>
        <v/>
      </c>
      <c r="AC14" s="226"/>
      <c r="AD14" s="226"/>
      <c r="AE14" s="171"/>
    </row>
    <row r="15" ht="15" customHeight="1" spans="1:31">
      <c r="A15" s="88"/>
      <c r="B15" s="226"/>
      <c r="C15" s="165"/>
      <c r="D15" s="165"/>
      <c r="E15" s="226"/>
      <c r="F15" s="226"/>
      <c r="G15" s="88"/>
      <c r="H15" s="88"/>
      <c r="I15" s="88"/>
      <c r="J15" s="88"/>
      <c r="K15" s="88"/>
      <c r="L15" s="88"/>
      <c r="M15" s="88"/>
      <c r="N15" s="88"/>
      <c r="O15" s="88"/>
      <c r="P15" s="88"/>
      <c r="Q15" s="88"/>
      <c r="R15" s="163"/>
      <c r="S15" s="163"/>
      <c r="T15" s="337"/>
      <c r="U15" s="86" t="s">
        <v>961</v>
      </c>
      <c r="V15" s="506"/>
      <c r="W15" s="507"/>
      <c r="X15" s="507"/>
      <c r="Y15" s="86"/>
      <c r="Z15" s="86"/>
      <c r="AA15" s="86"/>
      <c r="AB15" s="32" t="str">
        <f t="shared" si="0"/>
        <v/>
      </c>
      <c r="AC15" s="226"/>
      <c r="AD15" s="226"/>
      <c r="AE15" s="171"/>
    </row>
    <row r="16" ht="15" customHeight="1" spans="1:31">
      <c r="A16" s="88"/>
      <c r="B16" s="226"/>
      <c r="C16" s="165"/>
      <c r="D16" s="165"/>
      <c r="E16" s="226"/>
      <c r="F16" s="226"/>
      <c r="G16" s="88"/>
      <c r="H16" s="88"/>
      <c r="I16" s="88"/>
      <c r="J16" s="88"/>
      <c r="K16" s="88"/>
      <c r="L16" s="88"/>
      <c r="M16" s="88"/>
      <c r="N16" s="88"/>
      <c r="O16" s="88"/>
      <c r="P16" s="88"/>
      <c r="Q16" s="88"/>
      <c r="R16" s="163"/>
      <c r="S16" s="163"/>
      <c r="T16" s="337"/>
      <c r="U16" s="86" t="s">
        <v>961</v>
      </c>
      <c r="V16" s="506"/>
      <c r="W16" s="507"/>
      <c r="X16" s="507"/>
      <c r="Y16" s="86"/>
      <c r="Z16" s="86"/>
      <c r="AA16" s="86"/>
      <c r="AB16" s="32" t="str">
        <f t="shared" si="0"/>
        <v/>
      </c>
      <c r="AC16" s="226"/>
      <c r="AD16" s="226"/>
      <c r="AE16" s="171"/>
    </row>
    <row r="17" ht="15" customHeight="1" spans="1:31">
      <c r="A17" s="88"/>
      <c r="B17" s="226"/>
      <c r="C17" s="165"/>
      <c r="D17" s="165"/>
      <c r="E17" s="226"/>
      <c r="F17" s="226"/>
      <c r="G17" s="88"/>
      <c r="H17" s="88"/>
      <c r="I17" s="88"/>
      <c r="J17" s="88"/>
      <c r="K17" s="88"/>
      <c r="L17" s="88"/>
      <c r="M17" s="88"/>
      <c r="N17" s="88"/>
      <c r="O17" s="88"/>
      <c r="P17" s="88"/>
      <c r="Q17" s="88"/>
      <c r="R17" s="163"/>
      <c r="S17" s="163"/>
      <c r="T17" s="337"/>
      <c r="U17" s="86"/>
      <c r="V17" s="506"/>
      <c r="W17" s="507"/>
      <c r="X17" s="507"/>
      <c r="Y17" s="86"/>
      <c r="Z17" s="86"/>
      <c r="AA17" s="86"/>
      <c r="AB17" s="32" t="str">
        <f t="shared" si="0"/>
        <v/>
      </c>
      <c r="AC17" s="226"/>
      <c r="AD17" s="226"/>
      <c r="AE17" s="171"/>
    </row>
    <row r="18" ht="15" customHeight="1" spans="1:31">
      <c r="A18" s="88"/>
      <c r="B18" s="226"/>
      <c r="C18" s="165"/>
      <c r="D18" s="165"/>
      <c r="E18" s="226"/>
      <c r="F18" s="226"/>
      <c r="G18" s="88"/>
      <c r="H18" s="88"/>
      <c r="I18" s="88"/>
      <c r="J18" s="88"/>
      <c r="K18" s="88"/>
      <c r="L18" s="88"/>
      <c r="M18" s="88"/>
      <c r="N18" s="88"/>
      <c r="O18" s="88"/>
      <c r="P18" s="88"/>
      <c r="Q18" s="88"/>
      <c r="R18" s="163"/>
      <c r="S18" s="163"/>
      <c r="T18" s="337"/>
      <c r="U18" s="86"/>
      <c r="V18" s="506"/>
      <c r="W18" s="507"/>
      <c r="X18" s="507"/>
      <c r="Y18" s="86"/>
      <c r="Z18" s="86"/>
      <c r="AA18" s="86"/>
      <c r="AB18" s="32" t="str">
        <f t="shared" si="0"/>
        <v/>
      </c>
      <c r="AC18" s="226"/>
      <c r="AD18" s="226"/>
      <c r="AE18" s="171"/>
    </row>
    <row r="19" ht="15" customHeight="1" spans="1:31">
      <c r="A19" s="88"/>
      <c r="B19" s="226"/>
      <c r="C19" s="165"/>
      <c r="D19" s="165"/>
      <c r="E19" s="226"/>
      <c r="F19" s="226"/>
      <c r="G19" s="88"/>
      <c r="H19" s="88"/>
      <c r="I19" s="88"/>
      <c r="J19" s="88"/>
      <c r="K19" s="88"/>
      <c r="L19" s="88"/>
      <c r="M19" s="88"/>
      <c r="N19" s="88"/>
      <c r="O19" s="88"/>
      <c r="P19" s="88"/>
      <c r="Q19" s="88"/>
      <c r="R19" s="163"/>
      <c r="S19" s="163"/>
      <c r="T19" s="337"/>
      <c r="U19" s="86"/>
      <c r="V19" s="506"/>
      <c r="W19" s="507"/>
      <c r="X19" s="507"/>
      <c r="Y19" s="86"/>
      <c r="Z19" s="86"/>
      <c r="AA19" s="86"/>
      <c r="AB19" s="32" t="str">
        <f t="shared" si="0"/>
        <v/>
      </c>
      <c r="AC19" s="226"/>
      <c r="AD19" s="226"/>
      <c r="AE19" s="171"/>
    </row>
    <row r="20" ht="15" customHeight="1" spans="1:31">
      <c r="A20" s="88"/>
      <c r="B20" s="226"/>
      <c r="C20" s="165"/>
      <c r="D20" s="165"/>
      <c r="E20" s="226"/>
      <c r="F20" s="226"/>
      <c r="G20" s="88"/>
      <c r="H20" s="88"/>
      <c r="I20" s="88"/>
      <c r="J20" s="88"/>
      <c r="K20" s="88"/>
      <c r="L20" s="88"/>
      <c r="M20" s="88"/>
      <c r="N20" s="88"/>
      <c r="O20" s="88"/>
      <c r="P20" s="88"/>
      <c r="Q20" s="88"/>
      <c r="R20" s="163"/>
      <c r="S20" s="163"/>
      <c r="T20" s="337"/>
      <c r="U20" s="86" t="s">
        <v>961</v>
      </c>
      <c r="V20" s="506"/>
      <c r="W20" s="507"/>
      <c r="X20" s="507"/>
      <c r="Y20" s="86"/>
      <c r="Z20" s="86"/>
      <c r="AA20" s="86"/>
      <c r="AB20" s="32" t="str">
        <f t="shared" si="0"/>
        <v/>
      </c>
      <c r="AC20" s="226"/>
      <c r="AD20" s="226"/>
      <c r="AE20" s="171"/>
    </row>
    <row r="21" ht="15" customHeight="1" spans="1:31">
      <c r="A21" s="88"/>
      <c r="B21" s="226"/>
      <c r="C21" s="165"/>
      <c r="D21" s="165"/>
      <c r="E21" s="226"/>
      <c r="F21" s="226"/>
      <c r="G21" s="88"/>
      <c r="H21" s="88"/>
      <c r="I21" s="88"/>
      <c r="J21" s="88"/>
      <c r="K21" s="88"/>
      <c r="L21" s="88"/>
      <c r="M21" s="88"/>
      <c r="N21" s="88"/>
      <c r="O21" s="88"/>
      <c r="P21" s="88"/>
      <c r="Q21" s="88"/>
      <c r="R21" s="163"/>
      <c r="S21" s="163"/>
      <c r="T21" s="337"/>
      <c r="U21" s="86" t="s">
        <v>961</v>
      </c>
      <c r="V21" s="506"/>
      <c r="W21" s="507"/>
      <c r="X21" s="507"/>
      <c r="Y21" s="86"/>
      <c r="Z21" s="86"/>
      <c r="AA21" s="86"/>
      <c r="AB21" s="32" t="str">
        <f t="shared" si="0"/>
        <v/>
      </c>
      <c r="AC21" s="226"/>
      <c r="AD21" s="226"/>
      <c r="AE21" s="171"/>
    </row>
    <row r="22" ht="15" customHeight="1" spans="1:31">
      <c r="A22" s="88"/>
      <c r="B22" s="226"/>
      <c r="C22" s="165"/>
      <c r="D22" s="165"/>
      <c r="E22" s="226"/>
      <c r="F22" s="226"/>
      <c r="G22" s="88"/>
      <c r="H22" s="88"/>
      <c r="I22" s="88"/>
      <c r="J22" s="88"/>
      <c r="K22" s="88"/>
      <c r="L22" s="88"/>
      <c r="M22" s="88"/>
      <c r="N22" s="88"/>
      <c r="O22" s="88"/>
      <c r="P22" s="88"/>
      <c r="Q22" s="88"/>
      <c r="R22" s="163"/>
      <c r="S22" s="163"/>
      <c r="T22" s="337"/>
      <c r="U22" s="86" t="s">
        <v>961</v>
      </c>
      <c r="V22" s="506"/>
      <c r="W22" s="507"/>
      <c r="X22" s="507"/>
      <c r="Y22" s="86"/>
      <c r="Z22" s="86"/>
      <c r="AA22" s="86"/>
      <c r="AB22" s="32" t="str">
        <f t="shared" si="0"/>
        <v/>
      </c>
      <c r="AC22" s="226"/>
      <c r="AD22" s="226"/>
      <c r="AE22" s="171"/>
    </row>
    <row r="23" ht="15" customHeight="1" spans="1:31">
      <c r="A23" s="88"/>
      <c r="B23" s="226"/>
      <c r="C23" s="165"/>
      <c r="D23" s="165"/>
      <c r="E23" s="226"/>
      <c r="F23" s="226"/>
      <c r="G23" s="88"/>
      <c r="H23" s="88"/>
      <c r="I23" s="88"/>
      <c r="J23" s="88"/>
      <c r="K23" s="88"/>
      <c r="L23" s="88"/>
      <c r="M23" s="88"/>
      <c r="N23" s="88"/>
      <c r="O23" s="88"/>
      <c r="P23" s="88"/>
      <c r="Q23" s="88"/>
      <c r="R23" s="163"/>
      <c r="S23" s="163"/>
      <c r="T23" s="337"/>
      <c r="U23" s="86" t="s">
        <v>961</v>
      </c>
      <c r="V23" s="506"/>
      <c r="W23" s="507"/>
      <c r="X23" s="507"/>
      <c r="Y23" s="86"/>
      <c r="Z23" s="86"/>
      <c r="AA23" s="86"/>
      <c r="AB23" s="32" t="str">
        <f t="shared" si="0"/>
        <v/>
      </c>
      <c r="AC23" s="226"/>
      <c r="AD23" s="226"/>
      <c r="AE23" s="171"/>
    </row>
    <row r="24" ht="15" customHeight="1" spans="1:31">
      <c r="A24" s="88"/>
      <c r="B24" s="226"/>
      <c r="C24" s="165"/>
      <c r="D24" s="165"/>
      <c r="E24" s="226"/>
      <c r="F24" s="226"/>
      <c r="G24" s="88"/>
      <c r="H24" s="88"/>
      <c r="I24" s="88"/>
      <c r="J24" s="88"/>
      <c r="K24" s="88"/>
      <c r="L24" s="88"/>
      <c r="M24" s="88"/>
      <c r="N24" s="88"/>
      <c r="O24" s="88"/>
      <c r="P24" s="88"/>
      <c r="Q24" s="88"/>
      <c r="R24" s="163"/>
      <c r="S24" s="163"/>
      <c r="T24" s="337"/>
      <c r="U24" s="86"/>
      <c r="V24" s="506"/>
      <c r="W24" s="507"/>
      <c r="X24" s="507"/>
      <c r="Y24" s="86"/>
      <c r="Z24" s="86"/>
      <c r="AA24" s="86"/>
      <c r="AB24" s="32" t="str">
        <f t="shared" si="0"/>
        <v/>
      </c>
      <c r="AC24" s="226"/>
      <c r="AD24" s="226"/>
      <c r="AE24" s="171"/>
    </row>
    <row r="25" ht="15" customHeight="1" spans="1:31">
      <c r="A25" s="88"/>
      <c r="B25" s="226"/>
      <c r="C25" s="165"/>
      <c r="D25" s="165"/>
      <c r="E25" s="226"/>
      <c r="F25" s="226"/>
      <c r="G25" s="88"/>
      <c r="H25" s="88"/>
      <c r="I25" s="88"/>
      <c r="J25" s="88"/>
      <c r="K25" s="88"/>
      <c r="L25" s="88"/>
      <c r="M25" s="88"/>
      <c r="N25" s="88"/>
      <c r="O25" s="88"/>
      <c r="P25" s="88"/>
      <c r="Q25" s="88"/>
      <c r="R25" s="163"/>
      <c r="S25" s="163"/>
      <c r="T25" s="337"/>
      <c r="U25" s="86" t="s">
        <v>961</v>
      </c>
      <c r="V25" s="506"/>
      <c r="W25" s="507"/>
      <c r="X25" s="507"/>
      <c r="Y25" s="86"/>
      <c r="Z25" s="86"/>
      <c r="AA25" s="86"/>
      <c r="AB25" s="32" t="str">
        <f t="shared" si="0"/>
        <v/>
      </c>
      <c r="AC25" s="226"/>
      <c r="AD25" s="226"/>
      <c r="AE25" s="171"/>
    </row>
    <row r="26" ht="15" customHeight="1" spans="1:31">
      <c r="A26" s="88"/>
      <c r="B26" s="226"/>
      <c r="C26" s="165"/>
      <c r="D26" s="165"/>
      <c r="E26" s="226"/>
      <c r="F26" s="226"/>
      <c r="G26" s="88"/>
      <c r="H26" s="88"/>
      <c r="I26" s="88"/>
      <c r="J26" s="88"/>
      <c r="K26" s="88"/>
      <c r="L26" s="88"/>
      <c r="M26" s="88"/>
      <c r="N26" s="88"/>
      <c r="O26" s="88"/>
      <c r="P26" s="88"/>
      <c r="Q26" s="88"/>
      <c r="R26" s="163"/>
      <c r="S26" s="163"/>
      <c r="T26" s="337"/>
      <c r="U26" s="86"/>
      <c r="V26" s="506"/>
      <c r="W26" s="507"/>
      <c r="X26" s="507"/>
      <c r="Y26" s="86"/>
      <c r="Z26" s="86"/>
      <c r="AA26" s="86"/>
      <c r="AB26" s="32" t="str">
        <f t="shared" si="0"/>
        <v/>
      </c>
      <c r="AC26" s="226"/>
      <c r="AD26" s="226"/>
      <c r="AE26" s="171"/>
    </row>
    <row r="27" ht="15" customHeight="1" spans="1:31">
      <c r="A27" s="91" t="s">
        <v>745</v>
      </c>
      <c r="B27" s="494"/>
      <c r="C27" s="495"/>
      <c r="D27" s="497"/>
      <c r="E27" s="497"/>
      <c r="F27" s="497"/>
      <c r="G27" s="88"/>
      <c r="H27" s="88"/>
      <c r="I27" s="88"/>
      <c r="J27" s="88"/>
      <c r="K27" s="88"/>
      <c r="L27" s="88"/>
      <c r="M27" s="88"/>
      <c r="N27" s="88"/>
      <c r="O27" s="88"/>
      <c r="P27" s="88"/>
      <c r="Q27" s="88"/>
      <c r="R27" s="163"/>
      <c r="S27" s="163"/>
      <c r="T27" s="337"/>
      <c r="U27" s="86" t="s">
        <v>961</v>
      </c>
      <c r="V27" s="506"/>
      <c r="W27" s="507"/>
      <c r="X27" s="507">
        <f>SUM(X9:X26)</f>
        <v>0</v>
      </c>
      <c r="Y27" s="507">
        <f>SUM(Y9:Y26)</f>
        <v>0</v>
      </c>
      <c r="Z27" s="507">
        <f>SUM(Z9:Z26)</f>
        <v>0</v>
      </c>
      <c r="AA27" s="507">
        <f>Z27-Y27</f>
        <v>0</v>
      </c>
      <c r="AB27" s="32" t="str">
        <f t="shared" si="0"/>
        <v/>
      </c>
      <c r="AC27" s="226"/>
      <c r="AD27" s="226"/>
      <c r="AE27" s="171"/>
    </row>
    <row r="28" s="69" customFormat="1" ht="15.75" customHeight="1" spans="1:29">
      <c r="A28" s="37" t="str">
        <f>封面!$D$17&amp;封面!$E$17</f>
        <v>被评估单位（或产权持有单位）填表人：</v>
      </c>
      <c r="B28" s="37"/>
      <c r="C28" s="37"/>
      <c r="D28" s="37"/>
      <c r="E28" s="498"/>
      <c r="F28" s="498"/>
      <c r="V28" s="492"/>
      <c r="W28" s="491"/>
      <c r="X28" s="491"/>
      <c r="Y28" s="491"/>
      <c r="Z28" s="492" t="str">
        <f>"评估人员："&amp;评估人员!$D$14</f>
        <v>评估人员：</v>
      </c>
      <c r="AA28" s="491"/>
      <c r="AB28" s="491"/>
      <c r="AC28" s="491"/>
    </row>
    <row r="29" s="69" customFormat="1" ht="15.75" customHeight="1" spans="1:4">
      <c r="A29" s="37" t="str">
        <f>封面!$D$19&amp;封面!$E$19&amp;封面!$F$19&amp;封面!$G$19&amp;封面!$H$19&amp;封面!$I$19&amp;封面!$J$19</f>
        <v>填表日期：2020年5月20日</v>
      </c>
      <c r="B29" s="37"/>
      <c r="C29" s="37"/>
      <c r="D29" s="37"/>
    </row>
  </sheetData>
  <mergeCells count="54">
    <mergeCell ref="A2:AC2"/>
    <mergeCell ref="A3:AC3"/>
    <mergeCell ref="A4:AC4"/>
    <mergeCell ref="A6:S6"/>
    <mergeCell ref="V9:W9"/>
    <mergeCell ref="V10:W10"/>
    <mergeCell ref="V11:W11"/>
    <mergeCell ref="V12:W12"/>
    <mergeCell ref="V13:W13"/>
    <mergeCell ref="V14:W14"/>
    <mergeCell ref="V15:W15"/>
    <mergeCell ref="V16:W16"/>
    <mergeCell ref="V17:W17"/>
    <mergeCell ref="V18:W18"/>
    <mergeCell ref="V19:W19"/>
    <mergeCell ref="V20:W20"/>
    <mergeCell ref="V21:W21"/>
    <mergeCell ref="V22:W22"/>
    <mergeCell ref="V23:W23"/>
    <mergeCell ref="V24:W24"/>
    <mergeCell ref="V25:W25"/>
    <mergeCell ref="V26:W26"/>
    <mergeCell ref="A27:C27"/>
    <mergeCell ref="V27:W27"/>
    <mergeCell ref="A7:A8"/>
    <mergeCell ref="B7:B8"/>
    <mergeCell ref="C7:C8"/>
    <mergeCell ref="D7:D8"/>
    <mergeCell ref="E7:E8"/>
    <mergeCell ref="F7:F8"/>
    <mergeCell ref="G7:G8"/>
    <mergeCell ref="H7:H8"/>
    <mergeCell ref="I7:I8"/>
    <mergeCell ref="J7:J8"/>
    <mergeCell ref="K7:K8"/>
    <mergeCell ref="L7:L8"/>
    <mergeCell ref="M7:M8"/>
    <mergeCell ref="N7:N8"/>
    <mergeCell ref="O7:O8"/>
    <mergeCell ref="P7:P8"/>
    <mergeCell ref="Q7:Q8"/>
    <mergeCell ref="R7:R8"/>
    <mergeCell ref="S7:S8"/>
    <mergeCell ref="T7:T8"/>
    <mergeCell ref="U7:U8"/>
    <mergeCell ref="X7:X8"/>
    <mergeCell ref="Y7:Y8"/>
    <mergeCell ref="Z7:Z8"/>
    <mergeCell ref="AA7:AA8"/>
    <mergeCell ref="AB7:AB8"/>
    <mergeCell ref="AC7:AC8"/>
    <mergeCell ref="AD7:AD8"/>
    <mergeCell ref="AE7:AE8"/>
    <mergeCell ref="V7:W8"/>
  </mergeCells>
  <hyperlinks>
    <hyperlink ref="B1" location="'4-5投资性房地产汇总'!B8" display="返回"/>
    <hyperlink ref="A1" location="索引目录!E35" display="返回索引页"/>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&amp;R&amp;"宋体,常规"&amp;10
&amp;"仿宋_GB2312,常规"共&amp;N页第&amp;P页</oddHeader>
  </headerFooter>
  <legacyDrawing r:id="rId2"/>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9"/>
  <sheetViews>
    <sheetView workbookViewId="0">
      <selection activeCell="N25" sqref="N25"/>
    </sheetView>
  </sheetViews>
  <sheetFormatPr defaultColWidth="8.64166666666667" defaultRowHeight="12.85"/>
  <cols>
    <col min="1" max="1" width="4.35833333333333" style="70" customWidth="1"/>
    <col min="2" max="2" width="6.20833333333333" style="70" customWidth="1"/>
    <col min="3" max="3" width="10.0666666666667" style="70" customWidth="1"/>
    <col min="4" max="4" width="20" style="70" customWidth="1"/>
    <col min="5" max="5" width="8.56666666666667" style="70" customWidth="1"/>
    <col min="6" max="7" width="4.85833333333333" style="70" customWidth="1"/>
    <col min="8" max="8" width="4.56666666666667" style="70" customWidth="1"/>
    <col min="9" max="9" width="4.5" style="70" customWidth="1"/>
    <col min="10" max="10" width="4.85833333333333" style="70" customWidth="1"/>
    <col min="11" max="11" width="7.5" style="70" customWidth="1"/>
    <col min="12" max="12" width="8.85833333333333" style="70" customWidth="1"/>
    <col min="13" max="13" width="10" style="70" hidden="1" customWidth="1" outlineLevel="1"/>
    <col min="14" max="14" width="9.70833333333333" style="70" customWidth="1" collapsed="1"/>
    <col min="15" max="16" width="8.85833333333333" style="70" customWidth="1"/>
    <col min="17" max="17" width="7.35833333333333" style="70" customWidth="1"/>
    <col min="18" max="18" width="8.35833333333333" style="70" customWidth="1"/>
    <col min="19" max="20" width="9" style="70" hidden="1" customWidth="1" outlineLevel="1"/>
    <col min="21" max="21" width="9" style="70" collapsed="1"/>
    <col min="22" max="32" width="9" style="70"/>
    <col min="33" max="16384" width="8.64166666666667" style="70"/>
  </cols>
  <sheetData>
    <row r="1" spans="1:2">
      <c r="A1" s="485" t="s">
        <v>19</v>
      </c>
      <c r="B1" s="485" t="s">
        <v>572</v>
      </c>
    </row>
    <row r="2" s="67" customFormat="1" ht="30" customHeight="1" spans="1:18">
      <c r="A2" s="74" t="s">
        <v>969</v>
      </c>
      <c r="B2" s="74"/>
      <c r="C2" s="74"/>
      <c r="D2" s="74"/>
      <c r="E2" s="74"/>
      <c r="F2" s="74"/>
      <c r="G2" s="74"/>
      <c r="H2" s="74"/>
      <c r="I2" s="74"/>
      <c r="J2" s="74"/>
      <c r="K2" s="74"/>
      <c r="L2" s="74"/>
      <c r="M2" s="74"/>
      <c r="N2" s="74"/>
      <c r="O2" s="74"/>
      <c r="P2" s="74"/>
      <c r="Q2" s="74"/>
      <c r="R2" s="74"/>
    </row>
    <row r="3" s="484" customFormat="1" ht="15" customHeight="1" spans="1:18">
      <c r="A3" s="486" t="s">
        <v>936</v>
      </c>
      <c r="B3" s="486"/>
      <c r="C3" s="486"/>
      <c r="D3" s="486"/>
      <c r="E3" s="486"/>
      <c r="F3" s="486"/>
      <c r="G3" s="486"/>
      <c r="H3" s="486"/>
      <c r="I3" s="486"/>
      <c r="J3" s="486"/>
      <c r="K3" s="486"/>
      <c r="L3" s="486"/>
      <c r="M3" s="486"/>
      <c r="N3" s="486"/>
      <c r="O3" s="486"/>
      <c r="P3" s="486"/>
      <c r="Q3" s="486"/>
      <c r="R3" s="486"/>
    </row>
    <row r="4" ht="15" customHeight="1" spans="1:18">
      <c r="A4" s="75" t="str">
        <f>'1-汇总表'!A3:G3</f>
        <v>评估基准日：2020年7月30日</v>
      </c>
      <c r="B4" s="75"/>
      <c r="C4" s="75"/>
      <c r="D4" s="75"/>
      <c r="E4" s="75"/>
      <c r="F4" s="75"/>
      <c r="G4" s="75"/>
      <c r="H4" s="75"/>
      <c r="I4" s="75"/>
      <c r="J4" s="75"/>
      <c r="K4" s="168"/>
      <c r="L4" s="168"/>
      <c r="M4" s="168"/>
      <c r="N4" s="168"/>
      <c r="O4" s="168"/>
      <c r="P4" s="168"/>
      <c r="Q4" s="168"/>
      <c r="R4" s="168"/>
    </row>
    <row r="5" ht="15" customHeight="1" spans="2:18">
      <c r="B5" s="76"/>
      <c r="C5" s="76"/>
      <c r="D5" s="76"/>
      <c r="E5" s="76"/>
      <c r="F5" s="76"/>
      <c r="G5" s="76"/>
      <c r="H5" s="76"/>
      <c r="I5" s="76"/>
      <c r="J5" s="76"/>
      <c r="K5" s="178"/>
      <c r="L5" s="178"/>
      <c r="M5" s="178"/>
      <c r="N5" s="178"/>
      <c r="O5" s="178"/>
      <c r="P5" s="178"/>
      <c r="Q5" s="496" t="s">
        <v>970</v>
      </c>
      <c r="R5" s="496"/>
    </row>
    <row r="6" ht="15" customHeight="1" spans="1:18">
      <c r="A6" s="487" t="str">
        <f>'1-汇总表'!A5</f>
        <v>被评估单位（或产权持有单位）：贡山县隆鑫矿业有限公司</v>
      </c>
      <c r="B6" s="487"/>
      <c r="C6" s="487"/>
      <c r="D6" s="487"/>
      <c r="E6" s="487"/>
      <c r="R6" s="170" t="s">
        <v>22</v>
      </c>
    </row>
    <row r="7" s="182" customFormat="1" ht="30" customHeight="1" spans="1:20">
      <c r="A7" s="174" t="s">
        <v>379</v>
      </c>
      <c r="B7" s="174" t="s">
        <v>971</v>
      </c>
      <c r="C7" s="174" t="s">
        <v>972</v>
      </c>
      <c r="D7" s="174" t="s">
        <v>940</v>
      </c>
      <c r="E7" s="174" t="s">
        <v>973</v>
      </c>
      <c r="F7" s="174" t="s">
        <v>974</v>
      </c>
      <c r="G7" s="174" t="s">
        <v>975</v>
      </c>
      <c r="H7" s="174" t="s">
        <v>976</v>
      </c>
      <c r="I7" s="174" t="s">
        <v>977</v>
      </c>
      <c r="J7" s="174" t="s">
        <v>978</v>
      </c>
      <c r="K7" s="174" t="s">
        <v>979</v>
      </c>
      <c r="L7" s="174" t="s">
        <v>860</v>
      </c>
      <c r="M7" s="161" t="s">
        <v>968</v>
      </c>
      <c r="N7" s="161" t="s">
        <v>542</v>
      </c>
      <c r="O7" s="174" t="s">
        <v>543</v>
      </c>
      <c r="P7" s="174" t="s">
        <v>544</v>
      </c>
      <c r="Q7" s="174" t="s">
        <v>576</v>
      </c>
      <c r="R7" s="174" t="s">
        <v>467</v>
      </c>
      <c r="S7" s="195" t="s">
        <v>958</v>
      </c>
      <c r="T7" s="195" t="s">
        <v>959</v>
      </c>
    </row>
    <row r="8" ht="15" customHeight="1" spans="1:20">
      <c r="A8" s="88"/>
      <c r="B8" s="88"/>
      <c r="C8" s="165"/>
      <c r="D8" s="165"/>
      <c r="E8" s="165"/>
      <c r="F8" s="163"/>
      <c r="G8" s="88"/>
      <c r="H8" s="88"/>
      <c r="I8" s="88"/>
      <c r="J8" s="88"/>
      <c r="K8" s="86"/>
      <c r="L8" s="86"/>
      <c r="M8" s="85"/>
      <c r="N8" s="85"/>
      <c r="O8" s="86"/>
      <c r="P8" s="86"/>
      <c r="Q8" s="32" t="str">
        <f>IF(N8=0,"",(O8-N8)/N8*100)</f>
        <v/>
      </c>
      <c r="R8" s="171"/>
      <c r="S8" s="171"/>
      <c r="T8" s="171"/>
    </row>
    <row r="9" ht="15" customHeight="1" spans="1:20">
      <c r="A9" s="88"/>
      <c r="B9" s="88"/>
      <c r="C9" s="165"/>
      <c r="D9" s="165"/>
      <c r="E9" s="165"/>
      <c r="F9" s="163"/>
      <c r="G9" s="88"/>
      <c r="H9" s="88"/>
      <c r="I9" s="88"/>
      <c r="J9" s="88"/>
      <c r="K9" s="86"/>
      <c r="L9" s="86"/>
      <c r="M9" s="86"/>
      <c r="N9" s="86"/>
      <c r="O9" s="86"/>
      <c r="P9" s="86"/>
      <c r="Q9" s="32" t="str">
        <f t="shared" ref="Q9:Q27" si="0">IF(N9=0,"",(O9-N9)/N9*100)</f>
        <v/>
      </c>
      <c r="R9" s="171"/>
      <c r="S9" s="171"/>
      <c r="T9" s="171"/>
    </row>
    <row r="10" ht="15" customHeight="1" spans="1:20">
      <c r="A10" s="88"/>
      <c r="B10" s="88"/>
      <c r="C10" s="165"/>
      <c r="D10" s="165"/>
      <c r="E10" s="165"/>
      <c r="F10" s="163"/>
      <c r="G10" s="88"/>
      <c r="H10" s="88"/>
      <c r="I10" s="88"/>
      <c r="J10" s="88"/>
      <c r="K10" s="86"/>
      <c r="L10" s="86"/>
      <c r="M10" s="86"/>
      <c r="N10" s="86"/>
      <c r="O10" s="86"/>
      <c r="P10" s="86"/>
      <c r="Q10" s="32" t="str">
        <f t="shared" si="0"/>
        <v/>
      </c>
      <c r="R10" s="171"/>
      <c r="S10" s="171"/>
      <c r="T10" s="171"/>
    </row>
    <row r="11" ht="15" customHeight="1" spans="1:20">
      <c r="A11" s="88"/>
      <c r="B11" s="88"/>
      <c r="C11" s="165"/>
      <c r="D11" s="165"/>
      <c r="E11" s="165"/>
      <c r="F11" s="163"/>
      <c r="G11" s="88"/>
      <c r="H11" s="88"/>
      <c r="I11" s="88"/>
      <c r="J11" s="88"/>
      <c r="K11" s="86"/>
      <c r="L11" s="86"/>
      <c r="M11" s="86"/>
      <c r="N11" s="86"/>
      <c r="O11" s="86"/>
      <c r="P11" s="86"/>
      <c r="Q11" s="32" t="str">
        <f t="shared" si="0"/>
        <v/>
      </c>
      <c r="R11" s="171"/>
      <c r="S11" s="171"/>
      <c r="T11" s="171"/>
    </row>
    <row r="12" ht="15" customHeight="1" spans="1:20">
      <c r="A12" s="88"/>
      <c r="B12" s="88"/>
      <c r="C12" s="165"/>
      <c r="D12" s="165"/>
      <c r="E12" s="165"/>
      <c r="F12" s="163"/>
      <c r="G12" s="88"/>
      <c r="H12" s="88"/>
      <c r="I12" s="88"/>
      <c r="J12" s="88"/>
      <c r="K12" s="86"/>
      <c r="L12" s="86"/>
      <c r="M12" s="86"/>
      <c r="N12" s="86"/>
      <c r="O12" s="86"/>
      <c r="P12" s="86"/>
      <c r="Q12" s="32" t="str">
        <f t="shared" si="0"/>
        <v/>
      </c>
      <c r="R12" s="171"/>
      <c r="S12" s="171"/>
      <c r="T12" s="171"/>
    </row>
    <row r="13" ht="15" customHeight="1" spans="1:20">
      <c r="A13" s="88"/>
      <c r="B13" s="88"/>
      <c r="C13" s="165"/>
      <c r="D13" s="165"/>
      <c r="E13" s="165"/>
      <c r="F13" s="163"/>
      <c r="G13" s="88"/>
      <c r="H13" s="88"/>
      <c r="I13" s="88"/>
      <c r="J13" s="88"/>
      <c r="K13" s="86"/>
      <c r="L13" s="86"/>
      <c r="M13" s="86"/>
      <c r="N13" s="86"/>
      <c r="O13" s="86"/>
      <c r="P13" s="86"/>
      <c r="Q13" s="32" t="str">
        <f t="shared" si="0"/>
        <v/>
      </c>
      <c r="R13" s="171"/>
      <c r="S13" s="171"/>
      <c r="T13" s="171"/>
    </row>
    <row r="14" ht="15" customHeight="1" spans="1:20">
      <c r="A14" s="88"/>
      <c r="B14" s="88"/>
      <c r="C14" s="165"/>
      <c r="D14" s="165"/>
      <c r="E14" s="165"/>
      <c r="F14" s="163"/>
      <c r="G14" s="88"/>
      <c r="H14" s="88"/>
      <c r="I14" s="88"/>
      <c r="J14" s="88"/>
      <c r="K14" s="86"/>
      <c r="L14" s="86"/>
      <c r="M14" s="86"/>
      <c r="N14" s="86"/>
      <c r="O14" s="86"/>
      <c r="P14" s="86"/>
      <c r="Q14" s="32" t="str">
        <f t="shared" si="0"/>
        <v/>
      </c>
      <c r="R14" s="171"/>
      <c r="S14" s="171"/>
      <c r="T14" s="171"/>
    </row>
    <row r="15" ht="15" customHeight="1" spans="1:20">
      <c r="A15" s="88"/>
      <c r="B15" s="88"/>
      <c r="C15" s="165"/>
      <c r="D15" s="165"/>
      <c r="E15" s="165"/>
      <c r="F15" s="163"/>
      <c r="G15" s="88"/>
      <c r="H15" s="88"/>
      <c r="I15" s="88"/>
      <c r="J15" s="88"/>
      <c r="K15" s="86"/>
      <c r="L15" s="86"/>
      <c r="M15" s="86"/>
      <c r="N15" s="86"/>
      <c r="O15" s="86"/>
      <c r="P15" s="86"/>
      <c r="Q15" s="32" t="str">
        <f t="shared" si="0"/>
        <v/>
      </c>
      <c r="R15" s="171"/>
      <c r="S15" s="171"/>
      <c r="T15" s="171"/>
    </row>
    <row r="16" ht="15" customHeight="1" spans="1:20">
      <c r="A16" s="88"/>
      <c r="B16" s="88"/>
      <c r="C16" s="165"/>
      <c r="D16" s="165"/>
      <c r="E16" s="165"/>
      <c r="F16" s="163"/>
      <c r="G16" s="88"/>
      <c r="H16" s="88"/>
      <c r="I16" s="88"/>
      <c r="J16" s="88"/>
      <c r="K16" s="86"/>
      <c r="L16" s="86"/>
      <c r="M16" s="86"/>
      <c r="N16" s="86"/>
      <c r="O16" s="86"/>
      <c r="P16" s="86"/>
      <c r="Q16" s="32" t="str">
        <f t="shared" si="0"/>
        <v/>
      </c>
      <c r="R16" s="171"/>
      <c r="S16" s="171"/>
      <c r="T16" s="171"/>
    </row>
    <row r="17" ht="15" customHeight="1" spans="1:20">
      <c r="A17" s="88"/>
      <c r="B17" s="88"/>
      <c r="C17" s="165"/>
      <c r="D17" s="165"/>
      <c r="E17" s="165"/>
      <c r="F17" s="163"/>
      <c r="G17" s="88"/>
      <c r="H17" s="88"/>
      <c r="I17" s="88"/>
      <c r="J17" s="88"/>
      <c r="K17" s="86"/>
      <c r="L17" s="86"/>
      <c r="M17" s="86"/>
      <c r="N17" s="86"/>
      <c r="O17" s="86"/>
      <c r="P17" s="86"/>
      <c r="Q17" s="32" t="str">
        <f t="shared" si="0"/>
        <v/>
      </c>
      <c r="R17" s="171"/>
      <c r="S17" s="171"/>
      <c r="T17" s="171"/>
    </row>
    <row r="18" ht="15" customHeight="1" spans="1:20">
      <c r="A18" s="88"/>
      <c r="B18" s="88"/>
      <c r="C18" s="165"/>
      <c r="D18" s="165"/>
      <c r="E18" s="165"/>
      <c r="F18" s="163"/>
      <c r="G18" s="88"/>
      <c r="H18" s="88"/>
      <c r="I18" s="88"/>
      <c r="J18" s="88"/>
      <c r="K18" s="86"/>
      <c r="L18" s="86"/>
      <c r="M18" s="86"/>
      <c r="N18" s="86"/>
      <c r="O18" s="86"/>
      <c r="P18" s="86"/>
      <c r="Q18" s="32" t="str">
        <f t="shared" si="0"/>
        <v/>
      </c>
      <c r="R18" s="171"/>
      <c r="S18" s="171"/>
      <c r="T18" s="171"/>
    </row>
    <row r="19" ht="15" customHeight="1" spans="1:20">
      <c r="A19" s="88"/>
      <c r="B19" s="88"/>
      <c r="C19" s="165"/>
      <c r="D19" s="165"/>
      <c r="E19" s="165"/>
      <c r="F19" s="163"/>
      <c r="G19" s="88"/>
      <c r="H19" s="88"/>
      <c r="I19" s="88"/>
      <c r="J19" s="88"/>
      <c r="K19" s="86"/>
      <c r="L19" s="86"/>
      <c r="M19" s="86"/>
      <c r="N19" s="86"/>
      <c r="O19" s="86"/>
      <c r="P19" s="86"/>
      <c r="Q19" s="32" t="str">
        <f t="shared" si="0"/>
        <v/>
      </c>
      <c r="R19" s="171"/>
      <c r="S19" s="171"/>
      <c r="T19" s="171"/>
    </row>
    <row r="20" ht="15" customHeight="1" spans="1:20">
      <c r="A20" s="88"/>
      <c r="B20" s="88"/>
      <c r="C20" s="165"/>
      <c r="D20" s="165"/>
      <c r="E20" s="165"/>
      <c r="F20" s="163"/>
      <c r="G20" s="88"/>
      <c r="H20" s="88"/>
      <c r="I20" s="88"/>
      <c r="J20" s="88"/>
      <c r="K20" s="86"/>
      <c r="L20" s="86"/>
      <c r="M20" s="86"/>
      <c r="N20" s="86"/>
      <c r="O20" s="86"/>
      <c r="P20" s="86"/>
      <c r="Q20" s="32" t="str">
        <f t="shared" si="0"/>
        <v/>
      </c>
      <c r="R20" s="171"/>
      <c r="S20" s="171"/>
      <c r="T20" s="171"/>
    </row>
    <row r="21" ht="15" customHeight="1" spans="1:20">
      <c r="A21" s="88"/>
      <c r="B21" s="88"/>
      <c r="C21" s="165"/>
      <c r="D21" s="165"/>
      <c r="E21" s="165"/>
      <c r="F21" s="163"/>
      <c r="G21" s="88"/>
      <c r="H21" s="88"/>
      <c r="I21" s="88"/>
      <c r="J21" s="88"/>
      <c r="K21" s="86"/>
      <c r="L21" s="86"/>
      <c r="M21" s="86"/>
      <c r="N21" s="86"/>
      <c r="O21" s="86"/>
      <c r="P21" s="86"/>
      <c r="Q21" s="32" t="str">
        <f t="shared" si="0"/>
        <v/>
      </c>
      <c r="R21" s="171"/>
      <c r="S21" s="171"/>
      <c r="T21" s="171"/>
    </row>
    <row r="22" ht="15" customHeight="1" spans="1:20">
      <c r="A22" s="88"/>
      <c r="B22" s="88"/>
      <c r="C22" s="165"/>
      <c r="D22" s="165"/>
      <c r="E22" s="165"/>
      <c r="F22" s="163"/>
      <c r="G22" s="88"/>
      <c r="H22" s="88"/>
      <c r="I22" s="88"/>
      <c r="J22" s="88"/>
      <c r="K22" s="86"/>
      <c r="L22" s="86"/>
      <c r="M22" s="86"/>
      <c r="N22" s="86"/>
      <c r="O22" s="86"/>
      <c r="P22" s="86"/>
      <c r="Q22" s="32" t="str">
        <f t="shared" si="0"/>
        <v/>
      </c>
      <c r="R22" s="171"/>
      <c r="S22" s="171"/>
      <c r="T22" s="171"/>
    </row>
    <row r="23" ht="15" customHeight="1" spans="1:20">
      <c r="A23" s="88"/>
      <c r="B23" s="88"/>
      <c r="C23" s="165"/>
      <c r="D23" s="165"/>
      <c r="E23" s="165"/>
      <c r="F23" s="163"/>
      <c r="G23" s="88"/>
      <c r="H23" s="88"/>
      <c r="I23" s="88"/>
      <c r="J23" s="88"/>
      <c r="K23" s="86"/>
      <c r="L23" s="86"/>
      <c r="M23" s="86"/>
      <c r="N23" s="86"/>
      <c r="O23" s="86"/>
      <c r="P23" s="86"/>
      <c r="Q23" s="32" t="str">
        <f t="shared" si="0"/>
        <v/>
      </c>
      <c r="R23" s="171"/>
      <c r="S23" s="171"/>
      <c r="T23" s="171"/>
    </row>
    <row r="24" ht="15" customHeight="1" spans="1:20">
      <c r="A24" s="88"/>
      <c r="B24" s="88"/>
      <c r="C24" s="165"/>
      <c r="D24" s="165"/>
      <c r="E24" s="165"/>
      <c r="F24" s="163"/>
      <c r="G24" s="88"/>
      <c r="H24" s="88"/>
      <c r="I24" s="88"/>
      <c r="J24" s="88"/>
      <c r="K24" s="86"/>
      <c r="L24" s="86"/>
      <c r="M24" s="86"/>
      <c r="N24" s="86"/>
      <c r="O24" s="86"/>
      <c r="P24" s="86"/>
      <c r="Q24" s="32" t="str">
        <f t="shared" si="0"/>
        <v/>
      </c>
      <c r="R24" s="171"/>
      <c r="S24" s="171"/>
      <c r="T24" s="171"/>
    </row>
    <row r="25" ht="15" customHeight="1" spans="1:20">
      <c r="A25" s="91" t="s">
        <v>745</v>
      </c>
      <c r="B25" s="494"/>
      <c r="C25" s="495"/>
      <c r="D25" s="495"/>
      <c r="E25" s="88"/>
      <c r="F25" s="163"/>
      <c r="G25" s="163"/>
      <c r="H25" s="163"/>
      <c r="I25" s="337"/>
      <c r="J25" s="86" t="s">
        <v>961</v>
      </c>
      <c r="K25" s="85"/>
      <c r="L25" s="86">
        <f>SUM(L8:L24)</f>
        <v>0</v>
      </c>
      <c r="M25" s="86">
        <f>SUM(M8:M24)</f>
        <v>0</v>
      </c>
      <c r="N25" s="86">
        <f>SUM(N8:N24)</f>
        <v>0</v>
      </c>
      <c r="O25" s="86">
        <f>SUM(O8:O24)</f>
        <v>0</v>
      </c>
      <c r="P25" s="86">
        <f>O25-N25</f>
        <v>0</v>
      </c>
      <c r="Q25" s="86" t="str">
        <f t="shared" si="0"/>
        <v/>
      </c>
      <c r="R25" s="86" t="s">
        <v>961</v>
      </c>
      <c r="S25" s="171"/>
      <c r="T25" s="171"/>
    </row>
    <row r="26" ht="15" customHeight="1" spans="1:20">
      <c r="A26" s="91" t="s">
        <v>934</v>
      </c>
      <c r="B26" s="227"/>
      <c r="C26" s="92"/>
      <c r="D26" s="92"/>
      <c r="E26" s="88"/>
      <c r="F26" s="163"/>
      <c r="G26" s="163"/>
      <c r="H26" s="163"/>
      <c r="I26" s="337"/>
      <c r="J26" s="86"/>
      <c r="K26" s="85"/>
      <c r="L26" s="86"/>
      <c r="M26" s="86"/>
      <c r="N26" s="86"/>
      <c r="O26" s="183"/>
      <c r="P26" s="86">
        <f>O26-N26</f>
        <v>0</v>
      </c>
      <c r="Q26" s="86" t="str">
        <f t="shared" si="0"/>
        <v/>
      </c>
      <c r="R26" s="86" t="s">
        <v>961</v>
      </c>
      <c r="S26" s="171"/>
      <c r="T26" s="171"/>
    </row>
    <row r="27" ht="15" customHeight="1" spans="1:20">
      <c r="A27" s="91" t="s">
        <v>745</v>
      </c>
      <c r="B27" s="227"/>
      <c r="C27" s="92"/>
      <c r="D27" s="92"/>
      <c r="E27" s="88"/>
      <c r="F27" s="163"/>
      <c r="G27" s="163"/>
      <c r="H27" s="163"/>
      <c r="I27" s="171"/>
      <c r="J27" s="86"/>
      <c r="K27" s="85"/>
      <c r="L27" s="86">
        <f>L25-L26</f>
        <v>0</v>
      </c>
      <c r="M27" s="86">
        <f>M25-M26</f>
        <v>0</v>
      </c>
      <c r="N27" s="86">
        <f>N25-N26</f>
        <v>0</v>
      </c>
      <c r="O27" s="86">
        <f>O25-O26</f>
        <v>0</v>
      </c>
      <c r="P27" s="86">
        <f>O27-N27</f>
        <v>0</v>
      </c>
      <c r="Q27" s="86" t="str">
        <f t="shared" si="0"/>
        <v/>
      </c>
      <c r="R27" s="86" t="s">
        <v>961</v>
      </c>
      <c r="S27" s="171"/>
      <c r="T27" s="171"/>
    </row>
    <row r="28" s="69" customFormat="1" ht="13.5" customHeight="1" spans="1:18">
      <c r="A28" s="37" t="str">
        <f>封面!$D$17&amp;封面!$E$17</f>
        <v>被评估单位（或产权持有单位）填表人：</v>
      </c>
      <c r="B28" s="37"/>
      <c r="C28" s="37"/>
      <c r="D28" s="37"/>
      <c r="E28" s="37"/>
      <c r="K28" s="491"/>
      <c r="M28" s="492"/>
      <c r="N28" s="491"/>
      <c r="O28" s="492" t="str">
        <f>"评估人员："&amp;评估人员!$D$14</f>
        <v>评估人员：</v>
      </c>
      <c r="P28" s="491"/>
      <c r="Q28" s="491"/>
      <c r="R28" s="491"/>
    </row>
    <row r="29" s="69" customFormat="1" ht="13.5" customHeight="1" spans="1:5">
      <c r="A29" s="37" t="str">
        <f>封面!$D$19&amp;封面!$E$19&amp;封面!$F$19&amp;封面!$G$19&amp;封面!$H$19&amp;封面!$I$19&amp;封面!$J$19</f>
        <v>填表日期：2020年5月20日</v>
      </c>
      <c r="B29" s="37"/>
      <c r="C29" s="37"/>
      <c r="D29" s="37"/>
      <c r="E29" s="37"/>
    </row>
  </sheetData>
  <mergeCells count="8">
    <mergeCell ref="A2:R2"/>
    <mergeCell ref="A3:R3"/>
    <mergeCell ref="A4:R4"/>
    <mergeCell ref="Q5:R5"/>
    <mergeCell ref="A6:E6"/>
    <mergeCell ref="A25:C25"/>
    <mergeCell ref="A26:C26"/>
    <mergeCell ref="A27:C27"/>
  </mergeCells>
  <hyperlinks>
    <hyperlink ref="B1" location="'4-5投资性房地产汇总'!B9" display="返回"/>
    <hyperlink ref="A1" location="索引目录!E36" display="返回索引页"/>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&amp;R&amp;"仿宋_GB2312,常规"&amp;10
共&amp;N页第&amp;P页</oddHeader>
  </headerFooter>
  <legacyDrawing r:id="rId2"/>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9"/>
  <sheetViews>
    <sheetView workbookViewId="0">
      <selection activeCell="D14" sqref="D14"/>
    </sheetView>
  </sheetViews>
  <sheetFormatPr defaultColWidth="8.64166666666667" defaultRowHeight="12.85"/>
  <cols>
    <col min="1" max="1" width="3.70833333333333" style="70" customWidth="1"/>
    <col min="2" max="2" width="11.0666666666667" style="70" customWidth="1"/>
    <col min="3" max="3" width="7.85833333333333" style="70" customWidth="1"/>
    <col min="4" max="4" width="19.5" style="70" customWidth="1"/>
    <col min="5" max="5" width="8.85833333333333" style="70" customWidth="1"/>
    <col min="6" max="6" width="4.70833333333333" style="70" customWidth="1"/>
    <col min="7" max="7" width="4.85833333333333" style="70" customWidth="1"/>
    <col min="8" max="8" width="4.56666666666667" style="70" customWidth="1"/>
    <col min="9" max="9" width="5.06666666666667" style="70" customWidth="1"/>
    <col min="10" max="10" width="5.20833333333333" style="70" customWidth="1"/>
    <col min="11" max="11" width="6.70833333333333" style="70" customWidth="1"/>
    <col min="12" max="12" width="16.7083333333333" style="70" customWidth="1"/>
    <col min="13" max="13" width="10.2083333333333" style="70" hidden="1" customWidth="1" outlineLevel="1"/>
    <col min="14" max="14" width="7.06666666666667" style="70" customWidth="1" collapsed="1"/>
    <col min="15" max="16" width="8.06666666666667" style="70" customWidth="1"/>
    <col min="17" max="17" width="7.5" style="70" customWidth="1"/>
    <col min="18" max="18" width="6.5" style="70" customWidth="1"/>
    <col min="19" max="20" width="8.64166666666667" style="70" hidden="1" customWidth="1" outlineLevel="1"/>
    <col min="21" max="21" width="9" style="70" collapsed="1"/>
    <col min="22" max="32" width="9" style="70"/>
    <col min="33" max="16384" width="8.64166666666667" style="70"/>
  </cols>
  <sheetData>
    <row r="1" spans="1:2">
      <c r="A1" s="485" t="s">
        <v>19</v>
      </c>
      <c r="B1" s="485" t="s">
        <v>572</v>
      </c>
    </row>
    <row r="2" s="67" customFormat="1" ht="30" customHeight="1" spans="1:19">
      <c r="A2" s="74" t="s">
        <v>969</v>
      </c>
      <c r="B2" s="74"/>
      <c r="C2" s="74"/>
      <c r="D2" s="74"/>
      <c r="E2" s="74"/>
      <c r="F2" s="74"/>
      <c r="G2" s="74"/>
      <c r="H2" s="74"/>
      <c r="I2" s="74"/>
      <c r="J2" s="74"/>
      <c r="K2" s="74"/>
      <c r="L2" s="74"/>
      <c r="M2" s="74"/>
      <c r="N2" s="74"/>
      <c r="O2" s="74"/>
      <c r="P2" s="74"/>
      <c r="Q2" s="74"/>
      <c r="R2" s="74"/>
      <c r="S2" s="493"/>
    </row>
    <row r="3" s="484" customFormat="1" ht="15" customHeight="1" spans="1:19">
      <c r="A3" s="486" t="s">
        <v>963</v>
      </c>
      <c r="B3" s="486"/>
      <c r="C3" s="486"/>
      <c r="D3" s="486"/>
      <c r="E3" s="486"/>
      <c r="F3" s="486"/>
      <c r="G3" s="486"/>
      <c r="H3" s="486"/>
      <c r="I3" s="486"/>
      <c r="J3" s="486"/>
      <c r="K3" s="486"/>
      <c r="L3" s="486"/>
      <c r="M3" s="486"/>
      <c r="N3" s="486"/>
      <c r="O3" s="486"/>
      <c r="P3" s="486"/>
      <c r="Q3" s="486"/>
      <c r="R3" s="486"/>
      <c r="S3" s="73"/>
    </row>
    <row r="4" ht="15" customHeight="1" spans="1:18">
      <c r="A4" s="75" t="str">
        <f>'1-汇总表'!A3:G3</f>
        <v>评估基准日：2020年7月30日</v>
      </c>
      <c r="B4" s="75"/>
      <c r="C4" s="75"/>
      <c r="D4" s="75"/>
      <c r="E4" s="75"/>
      <c r="F4" s="75"/>
      <c r="G4" s="75"/>
      <c r="H4" s="75"/>
      <c r="I4" s="75"/>
      <c r="J4" s="75"/>
      <c r="K4" s="168"/>
      <c r="L4" s="168"/>
      <c r="M4" s="168"/>
      <c r="N4" s="168"/>
      <c r="O4" s="168"/>
      <c r="P4" s="168"/>
      <c r="Q4" s="168"/>
      <c r="R4" s="168"/>
    </row>
    <row r="5" ht="15" customHeight="1" spans="2:18">
      <c r="B5" s="76"/>
      <c r="C5" s="76"/>
      <c r="D5" s="76"/>
      <c r="E5" s="76"/>
      <c r="F5" s="76"/>
      <c r="G5" s="76"/>
      <c r="H5" s="76"/>
      <c r="I5" s="76"/>
      <c r="J5" s="76"/>
      <c r="K5" s="178"/>
      <c r="L5" s="178"/>
      <c r="M5" s="178"/>
      <c r="N5" s="178"/>
      <c r="O5" s="178"/>
      <c r="P5" s="178"/>
      <c r="Q5" s="178"/>
      <c r="R5" s="169" t="s">
        <v>980</v>
      </c>
    </row>
    <row r="6" ht="15" customHeight="1" spans="1:18">
      <c r="A6" s="487" t="str">
        <f>'1-汇总表'!A5</f>
        <v>被评估单位（或产权持有单位）：贡山县隆鑫矿业有限公司</v>
      </c>
      <c r="B6" s="487"/>
      <c r="C6" s="487"/>
      <c r="D6" s="487"/>
      <c r="E6" s="487"/>
      <c r="R6" s="170" t="s">
        <v>22</v>
      </c>
    </row>
    <row r="7" s="182" customFormat="1" ht="30" customHeight="1" spans="1:20">
      <c r="A7" s="174" t="s">
        <v>379</v>
      </c>
      <c r="B7" s="174" t="s">
        <v>971</v>
      </c>
      <c r="C7" s="174" t="s">
        <v>972</v>
      </c>
      <c r="D7" s="174" t="s">
        <v>940</v>
      </c>
      <c r="E7" s="174" t="s">
        <v>973</v>
      </c>
      <c r="F7" s="174" t="s">
        <v>974</v>
      </c>
      <c r="G7" s="174" t="s">
        <v>975</v>
      </c>
      <c r="H7" s="174" t="s">
        <v>976</v>
      </c>
      <c r="I7" s="174" t="s">
        <v>977</v>
      </c>
      <c r="J7" s="174" t="s">
        <v>978</v>
      </c>
      <c r="K7" s="174" t="s">
        <v>979</v>
      </c>
      <c r="L7" s="174" t="s">
        <v>981</v>
      </c>
      <c r="M7" s="161" t="s">
        <v>968</v>
      </c>
      <c r="N7" s="161" t="s">
        <v>542</v>
      </c>
      <c r="O7" s="174" t="s">
        <v>543</v>
      </c>
      <c r="P7" s="174" t="s">
        <v>544</v>
      </c>
      <c r="Q7" s="174" t="s">
        <v>576</v>
      </c>
      <c r="R7" s="174" t="s">
        <v>467</v>
      </c>
      <c r="S7" s="195" t="s">
        <v>958</v>
      </c>
      <c r="T7" s="195" t="s">
        <v>959</v>
      </c>
    </row>
    <row r="8" ht="15" customHeight="1" spans="1:20">
      <c r="A8" s="88"/>
      <c r="B8" s="88"/>
      <c r="C8" s="226"/>
      <c r="D8" s="226"/>
      <c r="E8" s="226"/>
      <c r="F8" s="163"/>
      <c r="G8" s="88"/>
      <c r="H8" s="88"/>
      <c r="I8" s="88"/>
      <c r="J8" s="88"/>
      <c r="K8" s="86"/>
      <c r="L8" s="86"/>
      <c r="M8" s="85"/>
      <c r="N8" s="85"/>
      <c r="O8" s="86"/>
      <c r="P8" s="86"/>
      <c r="Q8" s="32" t="str">
        <f>IF(N8=0,"",(O8-N8)/N8*100)</f>
        <v/>
      </c>
      <c r="R8" s="171"/>
      <c r="S8" s="171"/>
      <c r="T8" s="171"/>
    </row>
    <row r="9" ht="15" customHeight="1" spans="1:20">
      <c r="A9" s="88"/>
      <c r="B9" s="88"/>
      <c r="C9" s="226"/>
      <c r="D9" s="226"/>
      <c r="E9" s="226"/>
      <c r="F9" s="163"/>
      <c r="G9" s="88"/>
      <c r="H9" s="88"/>
      <c r="I9" s="88"/>
      <c r="J9" s="88"/>
      <c r="K9" s="86"/>
      <c r="L9" s="86"/>
      <c r="M9" s="86"/>
      <c r="N9" s="86"/>
      <c r="O9" s="86"/>
      <c r="P9" s="86"/>
      <c r="Q9" s="32" t="str">
        <f t="shared" ref="Q9:Q27" si="0">IF(N9=0,"",(O9-N9)/N9*100)</f>
        <v/>
      </c>
      <c r="R9" s="171"/>
      <c r="S9" s="171"/>
      <c r="T9" s="171"/>
    </row>
    <row r="10" ht="15" customHeight="1" spans="1:20">
      <c r="A10" s="88"/>
      <c r="B10" s="88"/>
      <c r="C10" s="226"/>
      <c r="D10" s="226"/>
      <c r="E10" s="226"/>
      <c r="F10" s="163"/>
      <c r="G10" s="88"/>
      <c r="H10" s="88"/>
      <c r="I10" s="88"/>
      <c r="J10" s="88"/>
      <c r="K10" s="86"/>
      <c r="L10" s="86"/>
      <c r="M10" s="86"/>
      <c r="N10" s="86"/>
      <c r="O10" s="86"/>
      <c r="P10" s="86"/>
      <c r="Q10" s="32" t="str">
        <f t="shared" si="0"/>
        <v/>
      </c>
      <c r="R10" s="171"/>
      <c r="S10" s="171"/>
      <c r="T10" s="171"/>
    </row>
    <row r="11" ht="15" customHeight="1" spans="1:20">
      <c r="A11" s="88"/>
      <c r="B11" s="88"/>
      <c r="C11" s="226"/>
      <c r="D11" s="226"/>
      <c r="E11" s="226"/>
      <c r="F11" s="163"/>
      <c r="G11" s="88"/>
      <c r="H11" s="88"/>
      <c r="I11" s="88"/>
      <c r="J11" s="88"/>
      <c r="K11" s="86"/>
      <c r="L11" s="86"/>
      <c r="M11" s="86"/>
      <c r="N11" s="86"/>
      <c r="O11" s="86"/>
      <c r="P11" s="86"/>
      <c r="Q11" s="32" t="str">
        <f t="shared" si="0"/>
        <v/>
      </c>
      <c r="R11" s="171"/>
      <c r="S11" s="171"/>
      <c r="T11" s="171"/>
    </row>
    <row r="12" ht="15" customHeight="1" spans="1:20">
      <c r="A12" s="88"/>
      <c r="B12" s="88"/>
      <c r="C12" s="226"/>
      <c r="D12" s="226"/>
      <c r="E12" s="226"/>
      <c r="F12" s="163"/>
      <c r="G12" s="88"/>
      <c r="H12" s="88"/>
      <c r="I12" s="88"/>
      <c r="J12" s="88"/>
      <c r="K12" s="86"/>
      <c r="L12" s="86"/>
      <c r="M12" s="86"/>
      <c r="N12" s="86"/>
      <c r="O12" s="86"/>
      <c r="P12" s="86"/>
      <c r="Q12" s="32" t="str">
        <f t="shared" si="0"/>
        <v/>
      </c>
      <c r="R12" s="171"/>
      <c r="S12" s="171"/>
      <c r="T12" s="171"/>
    </row>
    <row r="13" ht="15" customHeight="1" spans="1:20">
      <c r="A13" s="88"/>
      <c r="B13" s="88"/>
      <c r="C13" s="226"/>
      <c r="D13" s="226"/>
      <c r="E13" s="226"/>
      <c r="F13" s="163"/>
      <c r="G13" s="88"/>
      <c r="H13" s="88"/>
      <c r="I13" s="88"/>
      <c r="J13" s="88"/>
      <c r="K13" s="86"/>
      <c r="L13" s="86"/>
      <c r="M13" s="86"/>
      <c r="N13" s="86"/>
      <c r="O13" s="86"/>
      <c r="P13" s="86"/>
      <c r="Q13" s="32" t="str">
        <f t="shared" si="0"/>
        <v/>
      </c>
      <c r="R13" s="171"/>
      <c r="S13" s="171"/>
      <c r="T13" s="171"/>
    </row>
    <row r="14" ht="15" customHeight="1" spans="1:20">
      <c r="A14" s="88"/>
      <c r="B14" s="88"/>
      <c r="C14" s="226"/>
      <c r="D14" s="226"/>
      <c r="E14" s="226"/>
      <c r="F14" s="163"/>
      <c r="G14" s="88"/>
      <c r="H14" s="88"/>
      <c r="I14" s="88"/>
      <c r="J14" s="88"/>
      <c r="K14" s="86"/>
      <c r="L14" s="86"/>
      <c r="M14" s="86"/>
      <c r="N14" s="86"/>
      <c r="O14" s="86"/>
      <c r="P14" s="86"/>
      <c r="Q14" s="32" t="str">
        <f t="shared" si="0"/>
        <v/>
      </c>
      <c r="R14" s="171"/>
      <c r="S14" s="171"/>
      <c r="T14" s="171"/>
    </row>
    <row r="15" ht="15" customHeight="1" spans="1:20">
      <c r="A15" s="88"/>
      <c r="B15" s="88"/>
      <c r="C15" s="226"/>
      <c r="D15" s="226"/>
      <c r="E15" s="226"/>
      <c r="F15" s="163"/>
      <c r="G15" s="88"/>
      <c r="H15" s="88"/>
      <c r="I15" s="88"/>
      <c r="J15" s="88"/>
      <c r="K15" s="86"/>
      <c r="L15" s="86"/>
      <c r="M15" s="86"/>
      <c r="N15" s="86"/>
      <c r="O15" s="86"/>
      <c r="P15" s="86"/>
      <c r="Q15" s="32" t="str">
        <f t="shared" si="0"/>
        <v/>
      </c>
      <c r="R15" s="171"/>
      <c r="S15" s="171"/>
      <c r="T15" s="171"/>
    </row>
    <row r="16" ht="15" customHeight="1" spans="1:20">
      <c r="A16" s="88"/>
      <c r="B16" s="88"/>
      <c r="C16" s="226"/>
      <c r="D16" s="226"/>
      <c r="E16" s="226"/>
      <c r="F16" s="163"/>
      <c r="G16" s="88"/>
      <c r="H16" s="88"/>
      <c r="I16" s="88"/>
      <c r="J16" s="88"/>
      <c r="K16" s="86"/>
      <c r="L16" s="86"/>
      <c r="M16" s="86"/>
      <c r="N16" s="86"/>
      <c r="O16" s="86"/>
      <c r="P16" s="86"/>
      <c r="Q16" s="32" t="str">
        <f t="shared" si="0"/>
        <v/>
      </c>
      <c r="R16" s="171"/>
      <c r="S16" s="171"/>
      <c r="T16" s="171"/>
    </row>
    <row r="17" ht="15" customHeight="1" spans="1:20">
      <c r="A17" s="88"/>
      <c r="B17" s="88"/>
      <c r="C17" s="226"/>
      <c r="D17" s="226"/>
      <c r="E17" s="226"/>
      <c r="F17" s="163"/>
      <c r="G17" s="88"/>
      <c r="H17" s="88"/>
      <c r="I17" s="88"/>
      <c r="J17" s="88"/>
      <c r="K17" s="86"/>
      <c r="L17" s="86"/>
      <c r="M17" s="86"/>
      <c r="N17" s="86"/>
      <c r="O17" s="86"/>
      <c r="P17" s="86"/>
      <c r="Q17" s="32" t="str">
        <f t="shared" si="0"/>
        <v/>
      </c>
      <c r="R17" s="171"/>
      <c r="S17" s="171"/>
      <c r="T17" s="171"/>
    </row>
    <row r="18" ht="15" customHeight="1" spans="1:20">
      <c r="A18" s="88"/>
      <c r="B18" s="88"/>
      <c r="C18" s="226"/>
      <c r="D18" s="226"/>
      <c r="E18" s="226"/>
      <c r="F18" s="163"/>
      <c r="G18" s="88"/>
      <c r="H18" s="88"/>
      <c r="I18" s="88"/>
      <c r="J18" s="88"/>
      <c r="K18" s="86"/>
      <c r="L18" s="86"/>
      <c r="M18" s="86"/>
      <c r="N18" s="86"/>
      <c r="O18" s="86"/>
      <c r="P18" s="86"/>
      <c r="Q18" s="32" t="str">
        <f t="shared" si="0"/>
        <v/>
      </c>
      <c r="R18" s="171"/>
      <c r="S18" s="171"/>
      <c r="T18" s="171"/>
    </row>
    <row r="19" ht="15" customHeight="1" spans="1:20">
      <c r="A19" s="88"/>
      <c r="B19" s="88"/>
      <c r="C19" s="226"/>
      <c r="D19" s="226"/>
      <c r="E19" s="226"/>
      <c r="F19" s="163"/>
      <c r="G19" s="88"/>
      <c r="H19" s="88"/>
      <c r="I19" s="88"/>
      <c r="J19" s="88"/>
      <c r="K19" s="86"/>
      <c r="L19" s="86"/>
      <c r="M19" s="86"/>
      <c r="N19" s="86"/>
      <c r="O19" s="86"/>
      <c r="P19" s="86"/>
      <c r="Q19" s="32" t="str">
        <f t="shared" si="0"/>
        <v/>
      </c>
      <c r="R19" s="171"/>
      <c r="S19" s="171"/>
      <c r="T19" s="171"/>
    </row>
    <row r="20" ht="15" customHeight="1" spans="1:20">
      <c r="A20" s="88"/>
      <c r="B20" s="88"/>
      <c r="C20" s="226"/>
      <c r="D20" s="226"/>
      <c r="E20" s="226"/>
      <c r="F20" s="163"/>
      <c r="G20" s="88"/>
      <c r="H20" s="88"/>
      <c r="I20" s="88"/>
      <c r="J20" s="88"/>
      <c r="K20" s="86"/>
      <c r="L20" s="86"/>
      <c r="M20" s="86"/>
      <c r="N20" s="86"/>
      <c r="O20" s="86"/>
      <c r="P20" s="86"/>
      <c r="Q20" s="32" t="str">
        <f t="shared" si="0"/>
        <v/>
      </c>
      <c r="R20" s="171"/>
      <c r="S20" s="171"/>
      <c r="T20" s="171"/>
    </row>
    <row r="21" ht="15" customHeight="1" spans="1:20">
      <c r="A21" s="88"/>
      <c r="B21" s="88"/>
      <c r="C21" s="226"/>
      <c r="D21" s="226"/>
      <c r="E21" s="226"/>
      <c r="F21" s="163"/>
      <c r="G21" s="88"/>
      <c r="H21" s="88"/>
      <c r="I21" s="88"/>
      <c r="J21" s="88"/>
      <c r="K21" s="86"/>
      <c r="L21" s="86"/>
      <c r="M21" s="86"/>
      <c r="N21" s="86"/>
      <c r="O21" s="86"/>
      <c r="P21" s="86"/>
      <c r="Q21" s="32" t="str">
        <f t="shared" si="0"/>
        <v/>
      </c>
      <c r="R21" s="171"/>
      <c r="S21" s="171"/>
      <c r="T21" s="171"/>
    </row>
    <row r="22" ht="15" customHeight="1" spans="1:20">
      <c r="A22" s="88"/>
      <c r="B22" s="88"/>
      <c r="C22" s="226"/>
      <c r="D22" s="226"/>
      <c r="E22" s="226"/>
      <c r="F22" s="163"/>
      <c r="G22" s="88"/>
      <c r="H22" s="88"/>
      <c r="I22" s="88"/>
      <c r="J22" s="88"/>
      <c r="K22" s="86"/>
      <c r="L22" s="86"/>
      <c r="M22" s="86"/>
      <c r="N22" s="86"/>
      <c r="O22" s="86"/>
      <c r="P22" s="86"/>
      <c r="Q22" s="32" t="str">
        <f t="shared" si="0"/>
        <v/>
      </c>
      <c r="R22" s="171"/>
      <c r="S22" s="171"/>
      <c r="T22" s="171"/>
    </row>
    <row r="23" ht="15" customHeight="1" spans="1:20">
      <c r="A23" s="88"/>
      <c r="B23" s="88"/>
      <c r="C23" s="226"/>
      <c r="D23" s="226"/>
      <c r="E23" s="226"/>
      <c r="F23" s="163"/>
      <c r="G23" s="88"/>
      <c r="H23" s="88"/>
      <c r="I23" s="88"/>
      <c r="J23" s="88"/>
      <c r="K23" s="86"/>
      <c r="L23" s="86"/>
      <c r="M23" s="86"/>
      <c r="N23" s="86"/>
      <c r="O23" s="86"/>
      <c r="P23" s="86"/>
      <c r="Q23" s="32" t="str">
        <f t="shared" si="0"/>
        <v/>
      </c>
      <c r="R23" s="171"/>
      <c r="S23" s="171"/>
      <c r="T23" s="171"/>
    </row>
    <row r="24" ht="15" customHeight="1" spans="1:20">
      <c r="A24" s="88"/>
      <c r="B24" s="88"/>
      <c r="C24" s="226"/>
      <c r="D24" s="226"/>
      <c r="E24" s="226"/>
      <c r="F24" s="163"/>
      <c r="G24" s="88"/>
      <c r="H24" s="88"/>
      <c r="I24" s="88"/>
      <c r="J24" s="88"/>
      <c r="K24" s="86"/>
      <c r="L24" s="86"/>
      <c r="M24" s="86"/>
      <c r="N24" s="86"/>
      <c r="O24" s="86"/>
      <c r="P24" s="86"/>
      <c r="Q24" s="32" t="str">
        <f t="shared" si="0"/>
        <v/>
      </c>
      <c r="R24" s="171"/>
      <c r="S24" s="171"/>
      <c r="T24" s="171"/>
    </row>
    <row r="25" ht="15" customHeight="1" spans="1:20">
      <c r="A25" s="88"/>
      <c r="B25" s="88"/>
      <c r="C25" s="226"/>
      <c r="D25" s="226"/>
      <c r="E25" s="226"/>
      <c r="F25" s="163"/>
      <c r="G25" s="88"/>
      <c r="H25" s="88"/>
      <c r="I25" s="88"/>
      <c r="J25" s="88"/>
      <c r="K25" s="86"/>
      <c r="L25" s="86"/>
      <c r="M25" s="86"/>
      <c r="N25" s="86"/>
      <c r="O25" s="86"/>
      <c r="P25" s="86"/>
      <c r="Q25" s="32" t="str">
        <f t="shared" si="0"/>
        <v/>
      </c>
      <c r="R25" s="171"/>
      <c r="S25" s="171"/>
      <c r="T25" s="171"/>
    </row>
    <row r="26" ht="15" customHeight="1" spans="1:20">
      <c r="A26" s="88"/>
      <c r="B26" s="88"/>
      <c r="C26" s="226"/>
      <c r="D26" s="226"/>
      <c r="E26" s="226"/>
      <c r="F26" s="163"/>
      <c r="G26" s="88"/>
      <c r="H26" s="88"/>
      <c r="I26" s="88"/>
      <c r="J26" s="88"/>
      <c r="K26" s="86"/>
      <c r="L26" s="86"/>
      <c r="M26" s="86"/>
      <c r="N26" s="86"/>
      <c r="O26" s="86"/>
      <c r="P26" s="86"/>
      <c r="Q26" s="32" t="str">
        <f t="shared" si="0"/>
        <v/>
      </c>
      <c r="R26" s="171"/>
      <c r="S26" s="171"/>
      <c r="T26" s="171"/>
    </row>
    <row r="27" ht="15" customHeight="1" spans="1:18">
      <c r="A27" s="488" t="s">
        <v>982</v>
      </c>
      <c r="B27" s="489"/>
      <c r="C27" s="489"/>
      <c r="D27" s="489"/>
      <c r="E27" s="490"/>
      <c r="F27" s="163"/>
      <c r="G27" s="88"/>
      <c r="H27" s="88"/>
      <c r="I27" s="88"/>
      <c r="J27" s="88"/>
      <c r="K27" s="86"/>
      <c r="L27" s="86"/>
      <c r="M27" s="86">
        <f>SUM(M8:M26)</f>
        <v>0</v>
      </c>
      <c r="N27" s="86">
        <f>SUM(N8:N26)</f>
        <v>0</v>
      </c>
      <c r="O27" s="86">
        <f>SUM(O8:O26)</f>
        <v>0</v>
      </c>
      <c r="P27" s="86">
        <f>O27-N27</f>
        <v>0</v>
      </c>
      <c r="Q27" s="32" t="str">
        <f t="shared" si="0"/>
        <v/>
      </c>
      <c r="R27" s="171"/>
    </row>
    <row r="28" s="69" customFormat="1" ht="12.75" customHeight="1" spans="1:18">
      <c r="A28" s="37" t="str">
        <f>封面!$D$17&amp;封面!$E$17</f>
        <v>被评估单位（或产权持有单位）填表人：</v>
      </c>
      <c r="B28" s="37"/>
      <c r="C28" s="37"/>
      <c r="D28" s="37"/>
      <c r="K28" s="491"/>
      <c r="L28" s="492" t="str">
        <f>"评估人员："&amp;评估人员!$D$14</f>
        <v>评估人员：</v>
      </c>
      <c r="M28" s="492"/>
      <c r="N28" s="491"/>
      <c r="O28" s="491"/>
      <c r="P28" s="491"/>
      <c r="Q28" s="491"/>
      <c r="R28" s="491"/>
    </row>
    <row r="29" s="69" customFormat="1" ht="13.5" customHeight="1" spans="1:4">
      <c r="A29" s="37" t="str">
        <f>封面!$D$19&amp;封面!$E$19&amp;封面!$F$19&amp;封面!$G$19&amp;封面!$H$19&amp;封面!$I$19&amp;封面!$J$19</f>
        <v>填表日期：2020年5月20日</v>
      </c>
      <c r="B29" s="37"/>
      <c r="C29" s="37"/>
      <c r="D29" s="37"/>
    </row>
  </sheetData>
  <mergeCells count="5">
    <mergeCell ref="A2:R2"/>
    <mergeCell ref="A3:R3"/>
    <mergeCell ref="A4:R4"/>
    <mergeCell ref="A6:E6"/>
    <mergeCell ref="A27:E27"/>
  </mergeCells>
  <hyperlinks>
    <hyperlink ref="B1" location="'4-5投资性房地产汇总'!B10" display="返回"/>
    <hyperlink ref="A1" location="索引目录!E37" display="返回索引页"/>
  </hyperlinks>
  <printOptions horizontalCentered="1" verticalCentered="1"/>
  <pageMargins left="0.388888888888889" right="0.388888888888889" top="0.588888888888889" bottom="0.388888888888889" header="0.388888888888889" footer="0.388888888888889"/>
  <pageSetup paperSize="9" scale="95" orientation="landscape"/>
  <headerFooter alignWithMargins="0">
    <oddHeader>&amp;R&amp;"宋体,常规"&amp;10
&amp;"仿宋_GB2312,常规"共&amp;N页第&amp;P页</oddHeader>
  </headerFooter>
  <legacyDrawing r:id="rId2"/>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C00000"/>
  </sheetPr>
  <dimension ref="A1:N23"/>
  <sheetViews>
    <sheetView topLeftCell="A7" workbookViewId="0">
      <selection activeCell="R9" sqref="R9"/>
    </sheetView>
  </sheetViews>
  <sheetFormatPr defaultColWidth="8.64166666666667" defaultRowHeight="12.85"/>
  <cols>
    <col min="1" max="1" width="5.85833333333333" style="13" customWidth="1"/>
    <col min="2" max="2" width="25.1416666666667" style="13" customWidth="1"/>
    <col min="3" max="3" width="11.2083333333333" style="13" hidden="1" customWidth="1" outlineLevel="1"/>
    <col min="4" max="4" width="0.708333333333333" style="13" hidden="1" customWidth="1" outlineLevel="1"/>
    <col min="5" max="5" width="9.14166666666667" style="13" customWidth="1" collapsed="1"/>
    <col min="6" max="6" width="14.5" style="13" customWidth="1"/>
    <col min="7" max="8" width="16.0666666666667" style="13" customWidth="1"/>
    <col min="9" max="9" width="13.5" style="13" customWidth="1"/>
    <col min="10" max="10" width="13.1416666666667" style="13" hidden="1" customWidth="1"/>
    <col min="11" max="11" width="13.2083333333333" style="13" hidden="1" customWidth="1"/>
    <col min="12" max="12" width="12.3583333333333" style="13" hidden="1" customWidth="1"/>
    <col min="13" max="14" width="5.70833333333333" style="13" hidden="1" customWidth="1"/>
    <col min="15" max="34" width="9" style="13"/>
    <col min="35" max="16384" width="8.64166666666667" style="13"/>
  </cols>
  <sheetData>
    <row r="1" spans="1:14">
      <c r="A1" s="180" t="s">
        <v>19</v>
      </c>
      <c r="B1" s="15" t="s">
        <v>572</v>
      </c>
      <c r="C1" s="16"/>
      <c r="D1" s="16"/>
      <c r="E1" s="16"/>
      <c r="F1" s="16"/>
      <c r="G1" s="16"/>
      <c r="H1" s="16"/>
      <c r="I1" s="16"/>
      <c r="J1" s="16"/>
      <c r="K1" s="16"/>
      <c r="L1" s="16"/>
      <c r="M1" s="16"/>
      <c r="N1" s="16"/>
    </row>
    <row r="2" s="47" customFormat="1" ht="30" customHeight="1" spans="1:14">
      <c r="A2" s="17" t="s">
        <v>983</v>
      </c>
      <c r="B2" s="17"/>
      <c r="C2" s="17"/>
      <c r="D2" s="17"/>
      <c r="E2" s="17"/>
      <c r="F2" s="17"/>
      <c r="G2" s="17"/>
      <c r="H2" s="17"/>
      <c r="I2" s="17"/>
      <c r="J2" s="17"/>
      <c r="K2" s="17"/>
      <c r="L2" s="17"/>
      <c r="M2" s="17"/>
      <c r="N2" s="17"/>
    </row>
    <row r="3" ht="15" customHeight="1" spans="1:14">
      <c r="A3" s="18" t="str">
        <f>'1-汇总表'!A3:G3</f>
        <v>评估基准日：2020年7月30日</v>
      </c>
      <c r="B3" s="18"/>
      <c r="C3" s="18"/>
      <c r="D3" s="18"/>
      <c r="E3" s="18"/>
      <c r="F3" s="18"/>
      <c r="G3" s="19"/>
      <c r="H3" s="19"/>
      <c r="I3" s="19"/>
      <c r="J3" s="19"/>
      <c r="K3" s="19"/>
      <c r="L3" s="19"/>
      <c r="M3" s="19"/>
      <c r="N3" s="19"/>
    </row>
    <row r="4" ht="15" customHeight="1" spans="1:14">
      <c r="A4" s="20"/>
      <c r="B4" s="20"/>
      <c r="C4" s="20"/>
      <c r="D4" s="20"/>
      <c r="E4" s="20"/>
      <c r="F4" s="20"/>
      <c r="G4" s="56"/>
      <c r="H4" s="56"/>
      <c r="I4" s="56"/>
      <c r="J4" s="56"/>
      <c r="K4" s="56"/>
      <c r="L4" s="56"/>
      <c r="M4" s="56"/>
      <c r="N4" s="21" t="s">
        <v>984</v>
      </c>
    </row>
    <row r="5" ht="15" customHeight="1" spans="1:14">
      <c r="A5" s="22" t="str">
        <f>'1-汇总表'!A5</f>
        <v>被评估单位（或产权持有单位）：贡山县隆鑫矿业有限公司</v>
      </c>
      <c r="I5" s="23" t="s">
        <v>22</v>
      </c>
      <c r="N5" s="23" t="s">
        <v>22</v>
      </c>
    </row>
    <row r="6" s="12" customFormat="1" ht="15" customHeight="1" spans="1:14">
      <c r="A6" s="24" t="s">
        <v>621</v>
      </c>
      <c r="B6" s="24" t="s">
        <v>575</v>
      </c>
      <c r="C6" s="24" t="s">
        <v>541</v>
      </c>
      <c r="D6" s="25"/>
      <c r="E6" s="429" t="s">
        <v>542</v>
      </c>
      <c r="F6" s="52"/>
      <c r="G6" s="115" t="s">
        <v>543</v>
      </c>
      <c r="H6" s="429"/>
      <c r="I6" s="52"/>
      <c r="J6" s="115" t="s">
        <v>544</v>
      </c>
      <c r="K6" s="429"/>
      <c r="L6" s="52"/>
      <c r="M6" s="24" t="s">
        <v>576</v>
      </c>
      <c r="N6" s="49"/>
    </row>
    <row r="7" s="12" customFormat="1" ht="15" customHeight="1" spans="1:14">
      <c r="A7" s="24"/>
      <c r="B7" s="24"/>
      <c r="C7" s="24" t="s">
        <v>928</v>
      </c>
      <c r="D7" s="25" t="s">
        <v>929</v>
      </c>
      <c r="E7" s="52" t="s">
        <v>928</v>
      </c>
      <c r="F7" s="24" t="s">
        <v>929</v>
      </c>
      <c r="G7" s="24" t="s">
        <v>928</v>
      </c>
      <c r="H7" s="24" t="s">
        <v>929</v>
      </c>
      <c r="I7" s="24" t="s">
        <v>833</v>
      </c>
      <c r="J7" s="24" t="s">
        <v>928</v>
      </c>
      <c r="K7" s="24" t="s">
        <v>929</v>
      </c>
      <c r="L7" s="24" t="s">
        <v>833</v>
      </c>
      <c r="M7" s="24" t="s">
        <v>928</v>
      </c>
      <c r="N7" s="24" t="s">
        <v>929</v>
      </c>
    </row>
    <row r="8" ht="15" customHeight="1" spans="1:14">
      <c r="A8" s="475"/>
      <c r="B8" s="476" t="s">
        <v>985</v>
      </c>
      <c r="C8" s="32">
        <f t="shared" ref="C8:L8" si="0">SUM(C9:C11)</f>
        <v>0</v>
      </c>
      <c r="D8" s="31">
        <f t="shared" si="0"/>
        <v>0</v>
      </c>
      <c r="E8" s="34">
        <f t="shared" si="0"/>
        <v>0</v>
      </c>
      <c r="F8" s="32">
        <f t="shared" si="0"/>
        <v>0</v>
      </c>
      <c r="G8" s="32">
        <f t="shared" si="0"/>
        <v>0</v>
      </c>
      <c r="H8" s="32">
        <f t="shared" si="0"/>
        <v>0</v>
      </c>
      <c r="I8" s="32">
        <f t="shared" si="0"/>
        <v>0</v>
      </c>
      <c r="J8" s="32">
        <f t="shared" si="0"/>
        <v>0</v>
      </c>
      <c r="K8" s="32">
        <f t="shared" si="0"/>
        <v>0</v>
      </c>
      <c r="L8" s="32">
        <f t="shared" si="0"/>
        <v>0</v>
      </c>
      <c r="M8" s="32" t="str">
        <f t="shared" ref="M8:N21" si="1">IF(E8=0,"",J8/E8*100)</f>
        <v/>
      </c>
      <c r="N8" s="32" t="str">
        <f t="shared" si="1"/>
        <v/>
      </c>
    </row>
    <row r="9" ht="15" customHeight="1" spans="1:14">
      <c r="A9" s="475" t="s">
        <v>986</v>
      </c>
      <c r="B9" s="476" t="s">
        <v>987</v>
      </c>
      <c r="C9" s="32">
        <f>'4-6-1房屋建筑物'!V32</f>
        <v>0</v>
      </c>
      <c r="D9" s="31">
        <f>'4-6-1房屋建筑物'!W32</f>
        <v>0</v>
      </c>
      <c r="E9" s="34">
        <f>'4-6-1房屋建筑物'!X30</f>
        <v>0</v>
      </c>
      <c r="F9" s="32">
        <f>'4-6-1房屋建筑物'!Y30</f>
        <v>0</v>
      </c>
      <c r="G9" s="32">
        <f>'4-6-1房屋建筑物'!Z30</f>
        <v>0</v>
      </c>
      <c r="H9" s="32">
        <f>'4-6-1房屋建筑物'!AB30</f>
        <v>0</v>
      </c>
      <c r="I9" s="32">
        <f>'4-6-1房屋建筑物'!AD32</f>
        <v>0</v>
      </c>
      <c r="J9" s="32">
        <f t="shared" ref="J9:K11" si="2">G9-E9</f>
        <v>0</v>
      </c>
      <c r="K9" s="32">
        <f t="shared" si="2"/>
        <v>0</v>
      </c>
      <c r="L9" s="32">
        <f>I9-F9</f>
        <v>0</v>
      </c>
      <c r="M9" s="32" t="str">
        <f t="shared" si="1"/>
        <v/>
      </c>
      <c r="N9" s="32" t="str">
        <f t="shared" si="1"/>
        <v/>
      </c>
    </row>
    <row r="10" ht="15" customHeight="1" spans="1:14">
      <c r="A10" s="475" t="s">
        <v>988</v>
      </c>
      <c r="B10" s="476" t="s">
        <v>989</v>
      </c>
      <c r="C10" s="32">
        <f>'4-6-2构筑物'!K36</f>
        <v>0</v>
      </c>
      <c r="D10" s="31">
        <f>'4-6-2构筑物'!L36</f>
        <v>0</v>
      </c>
      <c r="E10" s="34">
        <f>'4-6-2构筑物'!M34</f>
        <v>0</v>
      </c>
      <c r="F10" s="32">
        <f>'4-6-2构筑物'!N34</f>
        <v>0</v>
      </c>
      <c r="G10" s="32">
        <f>'4-6-2构筑物'!O34</f>
        <v>0</v>
      </c>
      <c r="H10" s="32">
        <f>'4-6-2构筑物'!Q34</f>
        <v>0</v>
      </c>
      <c r="I10" s="32">
        <f>'4-6-2构筑物'!S36</f>
        <v>0</v>
      </c>
      <c r="J10" s="32">
        <f t="shared" si="2"/>
        <v>0</v>
      </c>
      <c r="K10" s="32">
        <f t="shared" si="2"/>
        <v>0</v>
      </c>
      <c r="L10" s="32">
        <f>I10-F10</f>
        <v>0</v>
      </c>
      <c r="M10" s="32" t="str">
        <f t="shared" si="1"/>
        <v/>
      </c>
      <c r="N10" s="32" t="str">
        <f t="shared" si="1"/>
        <v/>
      </c>
    </row>
    <row r="11" ht="15" customHeight="1" spans="1:14">
      <c r="A11" s="475" t="s">
        <v>990</v>
      </c>
      <c r="B11" s="476" t="s">
        <v>991</v>
      </c>
      <c r="C11" s="32">
        <f>'4-6-3管道沟槽'!J22</f>
        <v>0</v>
      </c>
      <c r="D11" s="31">
        <f>'4-6-3管道沟槽'!K22</f>
        <v>0</v>
      </c>
      <c r="E11" s="34">
        <f>'4-6-3管道沟槽'!L20</f>
        <v>0</v>
      </c>
      <c r="F11" s="32">
        <f>'4-6-3管道沟槽'!M20</f>
        <v>0</v>
      </c>
      <c r="G11" s="32">
        <f>'4-6-3管道沟槽'!N20</f>
        <v>0</v>
      </c>
      <c r="H11" s="32">
        <f>'4-6-3管道沟槽'!P20</f>
        <v>0</v>
      </c>
      <c r="I11" s="32">
        <f>'4-6-3管道沟槽'!R22</f>
        <v>0</v>
      </c>
      <c r="J11" s="32">
        <f t="shared" si="2"/>
        <v>0</v>
      </c>
      <c r="K11" s="32">
        <f t="shared" si="2"/>
        <v>0</v>
      </c>
      <c r="L11" s="32">
        <f>I11-F11</f>
        <v>0</v>
      </c>
      <c r="M11" s="32" t="str">
        <f t="shared" si="1"/>
        <v/>
      </c>
      <c r="N11" s="32" t="str">
        <f t="shared" si="1"/>
        <v/>
      </c>
    </row>
    <row r="12" ht="15" customHeight="1" spans="1:14">
      <c r="A12" s="475"/>
      <c r="B12" s="477"/>
      <c r="C12" s="32"/>
      <c r="D12" s="31"/>
      <c r="E12" s="34"/>
      <c r="F12" s="32"/>
      <c r="G12" s="32"/>
      <c r="H12" s="32"/>
      <c r="I12" s="32"/>
      <c r="J12" s="32"/>
      <c r="K12" s="32"/>
      <c r="L12" s="32"/>
      <c r="M12" s="32" t="str">
        <f t="shared" si="1"/>
        <v/>
      </c>
      <c r="N12" s="32" t="str">
        <f t="shared" si="1"/>
        <v/>
      </c>
    </row>
    <row r="13" ht="15" customHeight="1" spans="1:14">
      <c r="A13" s="475"/>
      <c r="B13" s="269" t="s">
        <v>793</v>
      </c>
      <c r="C13" s="32" t="e">
        <f t="shared" ref="C13:L13" si="3">SUM(C14:C16)</f>
        <v>#REF!</v>
      </c>
      <c r="D13" s="31" t="e">
        <f t="shared" si="3"/>
        <v>#REF!</v>
      </c>
      <c r="E13" s="34">
        <f t="shared" si="3"/>
        <v>0</v>
      </c>
      <c r="F13" s="32">
        <f t="shared" si="3"/>
        <v>0</v>
      </c>
      <c r="G13" s="32">
        <f t="shared" si="3"/>
        <v>0</v>
      </c>
      <c r="H13" s="32">
        <f t="shared" si="3"/>
        <v>0</v>
      </c>
      <c r="I13" s="32">
        <f t="shared" si="3"/>
        <v>0</v>
      </c>
      <c r="J13" s="32">
        <f t="shared" si="3"/>
        <v>0</v>
      </c>
      <c r="K13" s="32">
        <f t="shared" si="3"/>
        <v>0</v>
      </c>
      <c r="L13" s="32">
        <f t="shared" si="3"/>
        <v>0</v>
      </c>
      <c r="M13" s="32" t="str">
        <f t="shared" si="1"/>
        <v/>
      </c>
      <c r="N13" s="32" t="str">
        <f t="shared" si="1"/>
        <v/>
      </c>
    </row>
    <row r="14" ht="15" customHeight="1" spans="1:14">
      <c r="A14" s="475" t="s">
        <v>992</v>
      </c>
      <c r="B14" s="269" t="s">
        <v>993</v>
      </c>
      <c r="C14" s="32">
        <f>'4-6-4机器设备'!L16</f>
        <v>0</v>
      </c>
      <c r="D14" s="31">
        <f>'4-6-4机器设备'!M16</f>
        <v>0</v>
      </c>
      <c r="E14" s="34">
        <f>'4-6-4机器设备'!N14</f>
        <v>0</v>
      </c>
      <c r="F14" s="32">
        <f>'4-6-4机器设备'!O14</f>
        <v>0</v>
      </c>
      <c r="G14" s="32">
        <f>'4-6-4机器设备'!P14</f>
        <v>0</v>
      </c>
      <c r="H14" s="32">
        <f>'4-6-4机器设备'!R14</f>
        <v>0</v>
      </c>
      <c r="I14" s="32">
        <f>'4-6-4机器设备'!T16</f>
        <v>0</v>
      </c>
      <c r="J14" s="32">
        <f t="shared" ref="J14:K16" si="4">G14-E14</f>
        <v>0</v>
      </c>
      <c r="K14" s="32">
        <f t="shared" si="4"/>
        <v>0</v>
      </c>
      <c r="L14" s="32">
        <f>I14-F14</f>
        <v>0</v>
      </c>
      <c r="M14" s="32" t="str">
        <f t="shared" si="1"/>
        <v/>
      </c>
      <c r="N14" s="32" t="str">
        <f t="shared" si="1"/>
        <v/>
      </c>
    </row>
    <row r="15" ht="15" customHeight="1" spans="1:14">
      <c r="A15" s="475" t="s">
        <v>994</v>
      </c>
      <c r="B15" s="269" t="s">
        <v>995</v>
      </c>
      <c r="C15" s="32">
        <f>'4-6-5车辆'!K18</f>
        <v>0</v>
      </c>
      <c r="D15" s="31">
        <f>'4-6-5车辆'!L18</f>
        <v>0</v>
      </c>
      <c r="E15" s="34">
        <f>'4-6-5车辆'!M16</f>
        <v>0</v>
      </c>
      <c r="F15" s="32">
        <f>'4-6-5车辆'!N16</f>
        <v>0</v>
      </c>
      <c r="G15" s="32">
        <f>'4-6-5车辆'!O16</f>
        <v>0</v>
      </c>
      <c r="H15" s="32">
        <f>'4-6-5车辆'!Q16</f>
        <v>0</v>
      </c>
      <c r="I15" s="32">
        <f>'4-6-5车辆'!S18</f>
        <v>0</v>
      </c>
      <c r="J15" s="32">
        <f t="shared" si="4"/>
        <v>0</v>
      </c>
      <c r="K15" s="32">
        <f t="shared" si="4"/>
        <v>0</v>
      </c>
      <c r="L15" s="32">
        <f>I15-F15</f>
        <v>0</v>
      </c>
      <c r="M15" s="32" t="str">
        <f t="shared" si="1"/>
        <v/>
      </c>
      <c r="N15" s="32" t="str">
        <f t="shared" si="1"/>
        <v/>
      </c>
    </row>
    <row r="16" ht="15" customHeight="1" spans="1:14">
      <c r="A16" s="475" t="s">
        <v>996</v>
      </c>
      <c r="B16" s="269" t="s">
        <v>997</v>
      </c>
      <c r="C16" s="32" t="e">
        <f>'4-6-6电子、办公设备'!#REF!</f>
        <v>#REF!</v>
      </c>
      <c r="D16" s="31" t="e">
        <f>'4-6-6电子、办公设备'!#REF!</f>
        <v>#REF!</v>
      </c>
      <c r="E16" s="34">
        <f>'4-6-6电子、办公设备'!M19</f>
        <v>0</v>
      </c>
      <c r="F16" s="32">
        <f>'4-6-6电子、办公设备'!N19</f>
        <v>0</v>
      </c>
      <c r="G16" s="32">
        <f>'4-6-6电子、办公设备'!O19</f>
        <v>0</v>
      </c>
      <c r="H16" s="32">
        <f>'4-6-6电子、办公设备'!Q19</f>
        <v>0</v>
      </c>
      <c r="I16" s="32">
        <f>'4-6-6电子、办公设备'!S19</f>
        <v>0</v>
      </c>
      <c r="J16" s="32">
        <f t="shared" si="4"/>
        <v>0</v>
      </c>
      <c r="K16" s="32">
        <f>H16-F16</f>
        <v>0</v>
      </c>
      <c r="L16" s="32">
        <f>I16-F16</f>
        <v>0</v>
      </c>
      <c r="M16" s="32" t="str">
        <f t="shared" si="1"/>
        <v/>
      </c>
      <c r="N16" s="32" t="str">
        <f t="shared" si="1"/>
        <v/>
      </c>
    </row>
    <row r="17" ht="15" customHeight="1" spans="1:14">
      <c r="A17" s="475"/>
      <c r="B17" s="478"/>
      <c r="C17" s="32"/>
      <c r="D17" s="31"/>
      <c r="E17" s="34"/>
      <c r="F17" s="32"/>
      <c r="G17" s="32"/>
      <c r="H17" s="32"/>
      <c r="I17" s="32"/>
      <c r="J17" s="32"/>
      <c r="K17" s="32"/>
      <c r="L17" s="32"/>
      <c r="M17" s="32" t="str">
        <f t="shared" si="1"/>
        <v/>
      </c>
      <c r="N17" s="32" t="str">
        <f t="shared" si="1"/>
        <v/>
      </c>
    </row>
    <row r="18" ht="15" customHeight="1" spans="1:14">
      <c r="A18" s="475" t="s">
        <v>998</v>
      </c>
      <c r="B18" s="479" t="s">
        <v>87</v>
      </c>
      <c r="C18" s="32">
        <f>'4-6-7土地'!J28</f>
        <v>0</v>
      </c>
      <c r="D18" s="31">
        <f>'4-6-7土地'!K28</f>
        <v>0</v>
      </c>
      <c r="E18" s="34">
        <f>'4-6-7土地'!L28</f>
        <v>0</v>
      </c>
      <c r="F18" s="32">
        <f>'4-6-7土地'!M28</f>
        <v>0</v>
      </c>
      <c r="G18" s="32">
        <f>'4-6-7土地'!N28</f>
        <v>0</v>
      </c>
      <c r="H18" s="32">
        <f>'4-6-7土地'!O28</f>
        <v>0</v>
      </c>
      <c r="I18" s="32" t="s">
        <v>788</v>
      </c>
      <c r="J18" s="32">
        <f>G18-E18</f>
        <v>0</v>
      </c>
      <c r="K18" s="32">
        <f>H18-F18</f>
        <v>0</v>
      </c>
      <c r="L18" s="32" t="s">
        <v>788</v>
      </c>
      <c r="M18" s="32" t="str">
        <f t="shared" si="1"/>
        <v/>
      </c>
      <c r="N18" s="32" t="str">
        <f t="shared" si="1"/>
        <v/>
      </c>
    </row>
    <row r="19" ht="15" customHeight="1" spans="1:14">
      <c r="A19" s="480" t="s">
        <v>999</v>
      </c>
      <c r="B19" s="481"/>
      <c r="C19" s="32" t="e">
        <f t="shared" ref="C19:L19" si="5">SUM(C8,C13,C18)</f>
        <v>#REF!</v>
      </c>
      <c r="D19" s="31" t="e">
        <f t="shared" si="5"/>
        <v>#REF!</v>
      </c>
      <c r="E19" s="34">
        <f t="shared" si="5"/>
        <v>0</v>
      </c>
      <c r="F19" s="32">
        <f t="shared" si="5"/>
        <v>0</v>
      </c>
      <c r="G19" s="32">
        <f t="shared" si="5"/>
        <v>0</v>
      </c>
      <c r="H19" s="32">
        <f t="shared" si="5"/>
        <v>0</v>
      </c>
      <c r="I19" s="32">
        <f t="shared" si="5"/>
        <v>0</v>
      </c>
      <c r="J19" s="32">
        <f t="shared" si="5"/>
        <v>0</v>
      </c>
      <c r="K19" s="32">
        <f t="shared" si="5"/>
        <v>0</v>
      </c>
      <c r="L19" s="32">
        <f t="shared" si="5"/>
        <v>0</v>
      </c>
      <c r="M19" s="32" t="str">
        <f t="shared" si="1"/>
        <v/>
      </c>
      <c r="N19" s="32" t="str">
        <f t="shared" si="1"/>
        <v/>
      </c>
    </row>
    <row r="20" ht="15" customHeight="1" spans="1:14">
      <c r="A20" s="156" t="s">
        <v>1000</v>
      </c>
      <c r="B20" s="157"/>
      <c r="C20" s="32"/>
      <c r="D20" s="31"/>
      <c r="E20" s="34"/>
      <c r="F20" s="86" t="s">
        <v>788</v>
      </c>
      <c r="G20" s="86"/>
      <c r="H20" s="86"/>
      <c r="I20" s="86"/>
      <c r="J20" s="32"/>
      <c r="K20" s="32"/>
      <c r="L20" s="32"/>
      <c r="M20" s="32" t="str">
        <f t="shared" si="1"/>
        <v/>
      </c>
      <c r="N20" s="32"/>
    </row>
    <row r="21" ht="15" customHeight="1" spans="1:14">
      <c r="A21" s="482" t="s">
        <v>999</v>
      </c>
      <c r="B21" s="483"/>
      <c r="C21" s="32" t="e">
        <f t="shared" ref="C21:L21" si="6">C19-C20</f>
        <v>#REF!</v>
      </c>
      <c r="D21" s="31" t="e">
        <f t="shared" si="6"/>
        <v>#REF!</v>
      </c>
      <c r="E21" s="34">
        <f t="shared" si="6"/>
        <v>0</v>
      </c>
      <c r="F21" s="32" t="s">
        <v>788</v>
      </c>
      <c r="G21" s="32">
        <f t="shared" si="6"/>
        <v>0</v>
      </c>
      <c r="H21" s="32">
        <f t="shared" si="6"/>
        <v>0</v>
      </c>
      <c r="I21" s="32">
        <f t="shared" si="6"/>
        <v>0</v>
      </c>
      <c r="J21" s="32">
        <f t="shared" si="6"/>
        <v>0</v>
      </c>
      <c r="K21" s="32">
        <f t="shared" si="6"/>
        <v>0</v>
      </c>
      <c r="L21" s="32">
        <f t="shared" si="6"/>
        <v>0</v>
      </c>
      <c r="M21" s="32" t="str">
        <f t="shared" si="1"/>
        <v/>
      </c>
      <c r="N21" s="32"/>
    </row>
    <row r="22" s="38" customFormat="1" ht="15.75" customHeight="1" spans="1:8">
      <c r="A22" s="37" t="str">
        <f>封面!$D$17&amp;封面!$E$17</f>
        <v>被评估单位（或产权持有单位）填表人：</v>
      </c>
      <c r="G22" s="37"/>
      <c r="H22" s="38" t="str">
        <f>评估人员!C3&amp;"："&amp;评估人员!D10</f>
        <v>评估人员：</v>
      </c>
    </row>
    <row r="23" s="38" customFormat="1" ht="15.75" customHeight="1" spans="1:1">
      <c r="A23" s="37" t="str">
        <f>封面!$D$19&amp;封面!$E$19&amp;封面!$F$19&amp;封面!$G$19&amp;封面!$H$19&amp;封面!$I$19&amp;封面!$J$19</f>
        <v>填表日期：2020年5月20日</v>
      </c>
    </row>
  </sheetData>
  <mergeCells count="12">
    <mergeCell ref="A2:N2"/>
    <mergeCell ref="A3:N3"/>
    <mergeCell ref="C6:D6"/>
    <mergeCell ref="E6:F6"/>
    <mergeCell ref="G6:I6"/>
    <mergeCell ref="J6:L6"/>
    <mergeCell ref="M6:N6"/>
    <mergeCell ref="A19:B19"/>
    <mergeCell ref="A20:B20"/>
    <mergeCell ref="A21:B21"/>
    <mergeCell ref="A6:A7"/>
    <mergeCell ref="B6:B7"/>
  </mergeCells>
  <hyperlinks>
    <hyperlink ref="A1" location="索引目录!D38" display="返回索引页"/>
    <hyperlink ref="B9" location="'4-6-1房屋建筑物'!B1" display="固定资产-房屋建筑物"/>
    <hyperlink ref="B10" location="'4-6-2构筑物'!B1" display="固定资产-构筑物及其他辅助设施"/>
    <hyperlink ref="B11" location="'4-6-3管道沟槽'!B1" display="固定资产-管道及沟槽"/>
    <hyperlink ref="B14" location="'4-6-4机器设备'!B1" display="固定资产-机器设备"/>
    <hyperlink ref="B15" location="'4-6-5车辆'!B1" display="固定资产-车辆"/>
    <hyperlink ref="B16" location="'4-6-6电子设备'!B1" display="固定资产-电子设备"/>
    <hyperlink ref="B1" location="'4-非流动资产汇总'!B12" display="返回"/>
    <hyperlink ref="B18" location="'4-6-7土地'!B1" display="土地"/>
  </hyperlinks>
  <printOptions horizontalCentered="1" verticalCentered="1"/>
  <pageMargins left="0.388888888888889" right="0.388888888888889" top="0.588888888888889" bottom="0.388888888888889" header="0.388888888888889" footer="0.388888888888889"/>
  <pageSetup paperSize="9" scale="95" orientation="landscape"/>
  <headerFooter alignWithMargins="0">
    <oddHeader>&amp;R&amp;"宋体,常规"&amp;10
&amp;"仿宋_GB2312,常规"共&amp;N页第&amp;P页</oddHeader>
  </headerFooter>
  <ignoredErrors>
    <ignoredError sqref="A9:A18" twoDigitTextYear="1"/>
  </ignoredErrors>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sheetPr>
  <dimension ref="A1:AN37"/>
  <sheetViews>
    <sheetView workbookViewId="0">
      <pane xSplit="6" topLeftCell="G1" activePane="topRight" state="frozen"/>
      <selection/>
      <selection pane="topRight" activeCell="A8" sqref="$A8:$XFD15"/>
    </sheetView>
  </sheetViews>
  <sheetFormatPr defaultColWidth="8.64166666666667" defaultRowHeight="15.75" customHeight="1"/>
  <cols>
    <col min="1" max="1" width="3.70833333333333" style="13" customWidth="1"/>
    <col min="2" max="2" width="7.85833333333333" style="13" customWidth="1"/>
    <col min="3" max="3" width="12" style="13" customWidth="1"/>
    <col min="4" max="4" width="9" style="13" hidden="1" customWidth="1" outlineLevel="1"/>
    <col min="5" max="5" width="11.0666666666667" style="13" hidden="1" customWidth="1" outlineLevel="1"/>
    <col min="6" max="6" width="8" style="13" customWidth="1" outlineLevel="1"/>
    <col min="7" max="7" width="6.5" style="13" customWidth="1"/>
    <col min="8" max="8" width="5.70833333333333" style="13" hidden="1" customWidth="1" outlineLevel="1"/>
    <col min="9" max="9" width="5.5" style="13" hidden="1" customWidth="1" outlineLevel="1"/>
    <col min="10" max="10" width="5.5" style="70" hidden="1" customWidth="1" outlineLevel="1"/>
    <col min="11" max="12" width="5" style="70" hidden="1" customWidth="1" outlineLevel="1"/>
    <col min="13" max="15" width="5" style="13" hidden="1" customWidth="1" outlineLevel="1"/>
    <col min="16" max="16" width="5.20833333333333" style="13" hidden="1" customWidth="1" outlineLevel="1"/>
    <col min="17" max="17" width="5" style="13" hidden="1" customWidth="1" outlineLevel="1"/>
    <col min="18" max="18" width="9.85833333333333" style="13" customWidth="1" collapsed="1"/>
    <col min="19" max="19" width="7.85833333333333" style="13" customWidth="1"/>
    <col min="20" max="20" width="9.20833333333333" style="13" customWidth="1"/>
    <col min="21" max="21" width="0.141666666666667" style="13" hidden="1" customWidth="1"/>
    <col min="22" max="23" width="11" style="13" hidden="1" customWidth="1" outlineLevel="1"/>
    <col min="24" max="24" width="4.64166666666667" style="124" customWidth="1" collapsed="1"/>
    <col min="25" max="25" width="4.70833333333333" style="13" customWidth="1"/>
    <col min="26" max="26" width="13.1416666666667" style="13" customWidth="1"/>
    <col min="27" max="27" width="8" style="13" customWidth="1"/>
    <col min="28" max="28" width="13.0666666666667" style="13" customWidth="1"/>
    <col min="29" max="29" width="7.5" style="13" customWidth="1"/>
    <col min="30" max="30" width="12.1416666666667" style="13" customWidth="1"/>
    <col min="31" max="31" width="5.64166666666667" style="13" hidden="1" customWidth="1"/>
    <col min="32" max="32" width="4.5" style="13" hidden="1" customWidth="1"/>
    <col min="33" max="33" width="0.708333333333333" style="13" hidden="1" customWidth="1"/>
    <col min="34" max="34" width="7.85833333333333" style="13" customWidth="1"/>
    <col min="35" max="35" width="15.2083333333333" style="13" hidden="1" customWidth="1" outlineLevel="1"/>
    <col min="36" max="36" width="6.70833333333333" style="13" hidden="1" customWidth="1" outlineLevel="1"/>
    <col min="37" max="37" width="11.1416666666667" style="13" hidden="1" customWidth="1" collapsed="1"/>
    <col min="38" max="38" width="10" style="13" hidden="1" customWidth="1"/>
    <col min="39" max="39" width="0.141666666666667" style="13" hidden="1" customWidth="1"/>
    <col min="40" max="40" width="0.708333333333333" style="13" hidden="1" customWidth="1"/>
    <col min="41" max="68" width="9" style="13"/>
    <col min="69" max="16384" width="8.64166666666667" style="13"/>
  </cols>
  <sheetData>
    <row r="1" ht="15.4" spans="1:35">
      <c r="A1" s="14" t="s">
        <v>19</v>
      </c>
      <c r="B1" s="15" t="s">
        <v>572</v>
      </c>
      <c r="C1" s="16"/>
      <c r="D1" s="16"/>
      <c r="E1" s="16"/>
      <c r="F1" s="16"/>
      <c r="G1" s="16"/>
      <c r="H1" s="16"/>
      <c r="I1" s="16"/>
      <c r="J1" s="73"/>
      <c r="K1" s="73"/>
      <c r="L1" s="73"/>
      <c r="M1" s="16"/>
      <c r="N1" s="16"/>
      <c r="O1" s="16"/>
      <c r="P1" s="16"/>
      <c r="Q1" s="16"/>
      <c r="R1" s="16"/>
      <c r="S1" s="16"/>
      <c r="T1" s="16"/>
      <c r="U1" s="16"/>
      <c r="V1" s="16"/>
      <c r="W1" s="16"/>
      <c r="X1" s="126"/>
      <c r="Y1" s="16"/>
      <c r="Z1" s="16"/>
      <c r="AA1" s="16"/>
      <c r="AB1" s="16"/>
      <c r="AC1" s="16"/>
      <c r="AD1" s="16"/>
      <c r="AE1" s="16"/>
      <c r="AF1" s="16"/>
      <c r="AG1" s="16"/>
      <c r="AH1" s="16"/>
      <c r="AI1" s="16"/>
    </row>
    <row r="2" s="47" customFormat="1" ht="30" customHeight="1" spans="1:35">
      <c r="A2" s="17" t="s">
        <v>1001</v>
      </c>
      <c r="B2" s="17"/>
      <c r="C2" s="17"/>
      <c r="D2" s="17"/>
      <c r="E2" s="17"/>
      <c r="F2" s="17"/>
      <c r="G2" s="17"/>
      <c r="H2" s="17"/>
      <c r="I2" s="17"/>
      <c r="J2" s="17"/>
      <c r="K2" s="17"/>
      <c r="L2" s="17"/>
      <c r="M2" s="17"/>
      <c r="N2" s="17"/>
      <c r="O2" s="17"/>
      <c r="P2" s="17"/>
      <c r="Q2" s="17"/>
      <c r="R2" s="456"/>
      <c r="S2" s="17"/>
      <c r="T2" s="17"/>
      <c r="U2" s="17"/>
      <c r="V2" s="17"/>
      <c r="W2" s="17"/>
      <c r="X2" s="296"/>
      <c r="Y2" s="278"/>
      <c r="Z2" s="17"/>
      <c r="AA2" s="17"/>
      <c r="AB2" s="17"/>
      <c r="AC2" s="17"/>
      <c r="AD2" s="17"/>
      <c r="AE2" s="17"/>
      <c r="AF2" s="17"/>
      <c r="AG2" s="17"/>
      <c r="AH2" s="466"/>
      <c r="AI2" s="467"/>
    </row>
    <row r="3" ht="15" customHeight="1" spans="1:35">
      <c r="A3" s="18" t="str">
        <f>'1-汇总表'!A3:G3</f>
        <v>评估基准日：2020年7月30日</v>
      </c>
      <c r="B3" s="18"/>
      <c r="C3" s="18"/>
      <c r="D3" s="18"/>
      <c r="E3" s="18"/>
      <c r="F3" s="18"/>
      <c r="G3" s="18"/>
      <c r="H3" s="18"/>
      <c r="I3" s="18"/>
      <c r="J3" s="18"/>
      <c r="K3" s="18"/>
      <c r="L3" s="18"/>
      <c r="M3" s="18"/>
      <c r="N3" s="18"/>
      <c r="O3" s="18"/>
      <c r="P3" s="18"/>
      <c r="Q3" s="18"/>
      <c r="R3" s="20"/>
      <c r="S3" s="18"/>
      <c r="T3" s="18"/>
      <c r="U3" s="18"/>
      <c r="V3" s="18"/>
      <c r="W3" s="18"/>
      <c r="X3" s="132"/>
      <c r="Y3" s="20"/>
      <c r="Z3" s="18"/>
      <c r="AA3" s="18"/>
      <c r="AB3" s="18"/>
      <c r="AC3" s="18"/>
      <c r="AD3" s="18"/>
      <c r="AE3" s="18"/>
      <c r="AF3" s="18"/>
      <c r="AG3" s="18"/>
      <c r="AH3" s="18"/>
      <c r="AI3" s="236"/>
    </row>
    <row r="4" ht="15" customHeight="1" spans="1:35">
      <c r="A4" s="20"/>
      <c r="B4" s="20"/>
      <c r="C4" s="20"/>
      <c r="D4" s="20"/>
      <c r="E4" s="20"/>
      <c r="F4" s="20"/>
      <c r="G4" s="20"/>
      <c r="H4" s="20"/>
      <c r="I4" s="20"/>
      <c r="J4" s="20"/>
      <c r="K4" s="20"/>
      <c r="L4" s="20"/>
      <c r="M4" s="20"/>
      <c r="N4" s="20"/>
      <c r="O4" s="20"/>
      <c r="P4" s="20"/>
      <c r="Q4" s="20"/>
      <c r="R4" s="20"/>
      <c r="S4" s="20"/>
      <c r="T4" s="20"/>
      <c r="U4" s="20"/>
      <c r="V4" s="20"/>
      <c r="W4" s="20"/>
      <c r="X4" s="132"/>
      <c r="Y4" s="20"/>
      <c r="Z4" s="20"/>
      <c r="AA4" s="20"/>
      <c r="AB4" s="20"/>
      <c r="AC4" s="20"/>
      <c r="AD4" s="20"/>
      <c r="AE4" s="20"/>
      <c r="AF4" s="20"/>
      <c r="AG4" s="20"/>
      <c r="AH4" s="43" t="s">
        <v>1002</v>
      </c>
      <c r="AI4" s="236"/>
    </row>
    <row r="5" ht="15" customHeight="1" spans="1:34">
      <c r="A5" s="22" t="str">
        <f>'1-汇总表'!A5</f>
        <v>被评估单位（或产权持有单位）：贡山县隆鑫矿业有限公司</v>
      </c>
      <c r="AH5" s="23" t="s">
        <v>22</v>
      </c>
    </row>
    <row r="6" s="41" customFormat="1" ht="21.75" customHeight="1" spans="1:40">
      <c r="A6" s="24" t="s">
        <v>379</v>
      </c>
      <c r="B6" s="24" t="s">
        <v>938</v>
      </c>
      <c r="C6" s="24" t="s">
        <v>939</v>
      </c>
      <c r="D6" s="439" t="s">
        <v>941</v>
      </c>
      <c r="E6" s="440" t="s">
        <v>942</v>
      </c>
      <c r="F6" s="271" t="s">
        <v>1003</v>
      </c>
      <c r="G6" s="271" t="s">
        <v>943</v>
      </c>
      <c r="H6" s="440" t="s">
        <v>944</v>
      </c>
      <c r="I6" s="440" t="s">
        <v>945</v>
      </c>
      <c r="J6" s="440" t="s">
        <v>946</v>
      </c>
      <c r="K6" s="440" t="s">
        <v>1004</v>
      </c>
      <c r="L6" s="440" t="s">
        <v>948</v>
      </c>
      <c r="M6" s="439" t="s">
        <v>949</v>
      </c>
      <c r="N6" s="439" t="s">
        <v>950</v>
      </c>
      <c r="O6" s="439" t="s">
        <v>951</v>
      </c>
      <c r="P6" s="439" t="s">
        <v>952</v>
      </c>
      <c r="Q6" s="439" t="s">
        <v>953</v>
      </c>
      <c r="R6" s="64" t="s">
        <v>1005</v>
      </c>
      <c r="S6" s="457" t="s">
        <v>822</v>
      </c>
      <c r="T6" s="457" t="s">
        <v>1006</v>
      </c>
      <c r="U6" s="64" t="s">
        <v>956</v>
      </c>
      <c r="V6" s="24" t="s">
        <v>541</v>
      </c>
      <c r="W6" s="50"/>
      <c r="X6" s="458" t="s">
        <v>1007</v>
      </c>
      <c r="Y6" s="299"/>
      <c r="Z6" s="24" t="s">
        <v>543</v>
      </c>
      <c r="AA6" s="24"/>
      <c r="AB6" s="24"/>
      <c r="AC6" s="24"/>
      <c r="AD6" s="24"/>
      <c r="AE6" s="256" t="s">
        <v>544</v>
      </c>
      <c r="AF6" s="64" t="s">
        <v>576</v>
      </c>
      <c r="AG6" s="250" t="s">
        <v>957</v>
      </c>
      <c r="AH6" s="64" t="s">
        <v>467</v>
      </c>
      <c r="AI6" s="468" t="s">
        <v>958</v>
      </c>
      <c r="AJ6" s="30" t="s">
        <v>959</v>
      </c>
      <c r="AK6" s="395" t="s">
        <v>1008</v>
      </c>
      <c r="AL6" s="395" t="s">
        <v>1009</v>
      </c>
      <c r="AM6" s="395" t="s">
        <v>1010</v>
      </c>
      <c r="AN6" s="395" t="s">
        <v>1011</v>
      </c>
    </row>
    <row r="7" s="41" customFormat="1" ht="25" customHeight="1" spans="1:38">
      <c r="A7" s="49"/>
      <c r="B7" s="49"/>
      <c r="C7" s="49"/>
      <c r="D7" s="441"/>
      <c r="E7" s="442"/>
      <c r="F7" s="273"/>
      <c r="G7" s="443"/>
      <c r="H7" s="442"/>
      <c r="I7" s="442"/>
      <c r="J7" s="442"/>
      <c r="K7" s="442"/>
      <c r="L7" s="442"/>
      <c r="M7" s="441"/>
      <c r="N7" s="441"/>
      <c r="O7" s="441"/>
      <c r="P7" s="441"/>
      <c r="Q7" s="441"/>
      <c r="R7" s="49"/>
      <c r="S7" s="459"/>
      <c r="T7" s="459"/>
      <c r="U7" s="49"/>
      <c r="V7" s="24" t="s">
        <v>928</v>
      </c>
      <c r="W7" s="25" t="s">
        <v>929</v>
      </c>
      <c r="X7" s="460" t="s">
        <v>1012</v>
      </c>
      <c r="Y7" s="49" t="s">
        <v>1013</v>
      </c>
      <c r="Z7" s="301" t="s">
        <v>928</v>
      </c>
      <c r="AA7" s="272" t="s">
        <v>960</v>
      </c>
      <c r="AB7" s="301" t="s">
        <v>929</v>
      </c>
      <c r="AC7" s="340" t="s">
        <v>837</v>
      </c>
      <c r="AD7" s="341" t="s">
        <v>833</v>
      </c>
      <c r="AE7" s="258"/>
      <c r="AF7" s="49"/>
      <c r="AG7" s="252"/>
      <c r="AH7" s="49"/>
      <c r="AI7" s="469"/>
      <c r="AJ7" s="27"/>
      <c r="AL7" s="395"/>
    </row>
    <row r="8" ht="15" customHeight="1" spans="1:38">
      <c r="A8" s="444"/>
      <c r="B8" s="445"/>
      <c r="C8" s="331"/>
      <c r="D8" s="446"/>
      <c r="E8" s="446"/>
      <c r="F8" s="447"/>
      <c r="G8" s="448"/>
      <c r="H8" s="449"/>
      <c r="I8" s="449"/>
      <c r="J8" s="449"/>
      <c r="K8" s="449"/>
      <c r="L8" s="449"/>
      <c r="M8" s="449"/>
      <c r="N8" s="449"/>
      <c r="O8" s="449"/>
      <c r="P8" s="454"/>
      <c r="Q8" s="449"/>
      <c r="R8" s="412"/>
      <c r="S8" s="444"/>
      <c r="T8" s="416"/>
      <c r="U8" s="461"/>
      <c r="V8" s="461"/>
      <c r="W8" s="461"/>
      <c r="X8" s="369"/>
      <c r="Y8" s="464"/>
      <c r="Z8" s="461"/>
      <c r="AA8" s="461"/>
      <c r="AB8" s="461"/>
      <c r="AC8" s="461"/>
      <c r="AD8" s="461"/>
      <c r="AE8" s="461"/>
      <c r="AF8" s="461"/>
      <c r="AG8" s="461"/>
      <c r="AH8" s="384"/>
      <c r="AI8" s="400"/>
      <c r="AJ8" s="33"/>
      <c r="AK8" s="470"/>
      <c r="AL8" s="470"/>
    </row>
    <row r="9" ht="15" customHeight="1" spans="1:38">
      <c r="A9" s="444"/>
      <c r="B9" s="445"/>
      <c r="C9" s="331"/>
      <c r="D9" s="446"/>
      <c r="E9" s="446"/>
      <c r="F9" s="447"/>
      <c r="G9" s="448"/>
      <c r="H9" s="449"/>
      <c r="I9" s="449"/>
      <c r="J9" s="449"/>
      <c r="K9" s="449"/>
      <c r="L9" s="449"/>
      <c r="M9" s="449"/>
      <c r="N9" s="449"/>
      <c r="O9" s="449"/>
      <c r="P9" s="454"/>
      <c r="Q9" s="449"/>
      <c r="R9" s="412"/>
      <c r="S9" s="444"/>
      <c r="T9" s="416"/>
      <c r="U9" s="461"/>
      <c r="V9" s="461"/>
      <c r="W9" s="461"/>
      <c r="X9" s="369"/>
      <c r="Y9" s="464"/>
      <c r="Z9" s="461"/>
      <c r="AA9" s="461"/>
      <c r="AB9" s="461"/>
      <c r="AC9" s="461"/>
      <c r="AD9" s="461"/>
      <c r="AE9" s="461"/>
      <c r="AF9" s="461"/>
      <c r="AG9" s="461"/>
      <c r="AH9" s="384"/>
      <c r="AI9" s="400"/>
      <c r="AJ9" s="33"/>
      <c r="AK9" s="470"/>
      <c r="AL9" s="470"/>
    </row>
    <row r="10" ht="15" customHeight="1" spans="1:38">
      <c r="A10" s="444"/>
      <c r="B10" s="445"/>
      <c r="C10" s="331"/>
      <c r="D10" s="446"/>
      <c r="E10" s="446"/>
      <c r="F10" s="447"/>
      <c r="G10" s="448"/>
      <c r="H10" s="449"/>
      <c r="I10" s="449"/>
      <c r="J10" s="449"/>
      <c r="K10" s="449"/>
      <c r="L10" s="449"/>
      <c r="M10" s="449"/>
      <c r="N10" s="449"/>
      <c r="O10" s="449"/>
      <c r="P10" s="454"/>
      <c r="Q10" s="449"/>
      <c r="R10" s="412"/>
      <c r="S10" s="444"/>
      <c r="T10" s="416"/>
      <c r="U10" s="461"/>
      <c r="V10" s="461"/>
      <c r="W10" s="461"/>
      <c r="X10" s="369"/>
      <c r="Y10" s="464"/>
      <c r="Z10" s="461"/>
      <c r="AA10" s="461"/>
      <c r="AB10" s="461"/>
      <c r="AC10" s="461"/>
      <c r="AD10" s="461"/>
      <c r="AE10" s="461"/>
      <c r="AF10" s="461"/>
      <c r="AG10" s="461"/>
      <c r="AH10" s="384"/>
      <c r="AI10" s="400"/>
      <c r="AJ10" s="33"/>
      <c r="AK10" s="470"/>
      <c r="AL10" s="470"/>
    </row>
    <row r="11" ht="15" customHeight="1" spans="1:38">
      <c r="A11" s="444"/>
      <c r="B11" s="445"/>
      <c r="C11" s="331"/>
      <c r="D11" s="446"/>
      <c r="E11" s="446"/>
      <c r="F11" s="447"/>
      <c r="G11" s="448"/>
      <c r="H11" s="449"/>
      <c r="I11" s="449"/>
      <c r="J11" s="449"/>
      <c r="K11" s="449"/>
      <c r="L11" s="449"/>
      <c r="M11" s="449"/>
      <c r="N11" s="449"/>
      <c r="O11" s="449"/>
      <c r="P11" s="454"/>
      <c r="Q11" s="449"/>
      <c r="R11" s="412"/>
      <c r="S11" s="444"/>
      <c r="T11" s="416"/>
      <c r="U11" s="461"/>
      <c r="V11" s="461"/>
      <c r="W11" s="461"/>
      <c r="X11" s="369"/>
      <c r="Y11" s="464"/>
      <c r="Z11" s="461"/>
      <c r="AA11" s="461"/>
      <c r="AB11" s="461"/>
      <c r="AC11" s="461"/>
      <c r="AD11" s="461"/>
      <c r="AE11" s="461"/>
      <c r="AF11" s="461"/>
      <c r="AG11" s="461"/>
      <c r="AH11" s="384"/>
      <c r="AI11" s="400"/>
      <c r="AJ11" s="33"/>
      <c r="AK11" s="470"/>
      <c r="AL11" s="470"/>
    </row>
    <row r="12" ht="15" customHeight="1" spans="1:38">
      <c r="A12" s="444"/>
      <c r="B12" s="445"/>
      <c r="C12" s="331"/>
      <c r="D12" s="446"/>
      <c r="E12" s="446"/>
      <c r="F12" s="447"/>
      <c r="G12" s="448"/>
      <c r="H12" s="449"/>
      <c r="I12" s="449"/>
      <c r="J12" s="449"/>
      <c r="K12" s="449"/>
      <c r="L12" s="449"/>
      <c r="M12" s="449"/>
      <c r="N12" s="449"/>
      <c r="O12" s="449"/>
      <c r="P12" s="454"/>
      <c r="Q12" s="449"/>
      <c r="R12" s="412"/>
      <c r="S12" s="444"/>
      <c r="T12" s="416"/>
      <c r="U12" s="461"/>
      <c r="V12" s="461"/>
      <c r="W12" s="461"/>
      <c r="X12" s="369"/>
      <c r="Y12" s="464"/>
      <c r="Z12" s="461"/>
      <c r="AA12" s="461"/>
      <c r="AB12" s="461"/>
      <c r="AC12" s="461"/>
      <c r="AD12" s="461"/>
      <c r="AE12" s="461"/>
      <c r="AF12" s="461"/>
      <c r="AG12" s="461"/>
      <c r="AH12" s="384"/>
      <c r="AI12" s="400"/>
      <c r="AJ12" s="33"/>
      <c r="AK12" s="470"/>
      <c r="AL12" s="470"/>
    </row>
    <row r="13" ht="15" customHeight="1" spans="1:38">
      <c r="A13" s="444"/>
      <c r="B13" s="445"/>
      <c r="C13" s="331"/>
      <c r="D13" s="446"/>
      <c r="E13" s="446"/>
      <c r="F13" s="447"/>
      <c r="G13" s="448"/>
      <c r="H13" s="449"/>
      <c r="I13" s="449"/>
      <c r="J13" s="449"/>
      <c r="K13" s="449"/>
      <c r="L13" s="449"/>
      <c r="M13" s="449"/>
      <c r="N13" s="449"/>
      <c r="O13" s="449"/>
      <c r="P13" s="454"/>
      <c r="Q13" s="449"/>
      <c r="R13" s="412"/>
      <c r="S13" s="444"/>
      <c r="T13" s="416"/>
      <c r="U13" s="461"/>
      <c r="V13" s="461"/>
      <c r="W13" s="461"/>
      <c r="X13" s="369"/>
      <c r="Y13" s="464"/>
      <c r="Z13" s="461"/>
      <c r="AA13" s="461"/>
      <c r="AB13" s="461"/>
      <c r="AC13" s="461"/>
      <c r="AD13" s="461"/>
      <c r="AE13" s="461"/>
      <c r="AF13" s="461"/>
      <c r="AG13" s="461"/>
      <c r="AH13" s="384"/>
      <c r="AI13" s="400"/>
      <c r="AJ13" s="33"/>
      <c r="AK13" s="470"/>
      <c r="AL13" s="470"/>
    </row>
    <row r="14" ht="15" customHeight="1" spans="1:38">
      <c r="A14" s="444"/>
      <c r="B14" s="445"/>
      <c r="C14" s="331"/>
      <c r="D14" s="446"/>
      <c r="E14" s="446"/>
      <c r="F14" s="447"/>
      <c r="G14" s="448"/>
      <c r="H14" s="449"/>
      <c r="I14" s="449"/>
      <c r="J14" s="449"/>
      <c r="K14" s="449"/>
      <c r="L14" s="449"/>
      <c r="M14" s="449"/>
      <c r="N14" s="449"/>
      <c r="O14" s="449"/>
      <c r="P14" s="454"/>
      <c r="Q14" s="449"/>
      <c r="R14" s="412"/>
      <c r="S14" s="444"/>
      <c r="T14" s="416"/>
      <c r="U14" s="461"/>
      <c r="V14" s="461"/>
      <c r="W14" s="461"/>
      <c r="X14" s="369"/>
      <c r="Y14" s="464"/>
      <c r="Z14" s="461"/>
      <c r="AA14" s="461"/>
      <c r="AB14" s="461"/>
      <c r="AC14" s="461"/>
      <c r="AD14" s="461"/>
      <c r="AE14" s="461"/>
      <c r="AF14" s="461"/>
      <c r="AG14" s="461"/>
      <c r="AH14" s="384"/>
      <c r="AI14" s="400"/>
      <c r="AJ14" s="33"/>
      <c r="AK14" s="470"/>
      <c r="AL14" s="470"/>
    </row>
    <row r="15" ht="15" customHeight="1" spans="1:38">
      <c r="A15" s="444"/>
      <c r="B15" s="445"/>
      <c r="C15" s="331"/>
      <c r="D15" s="446"/>
      <c r="E15" s="446"/>
      <c r="F15" s="447"/>
      <c r="G15" s="448"/>
      <c r="H15" s="449"/>
      <c r="I15" s="449"/>
      <c r="J15" s="449"/>
      <c r="K15" s="449"/>
      <c r="L15" s="449"/>
      <c r="M15" s="449"/>
      <c r="N15" s="449"/>
      <c r="O15" s="449"/>
      <c r="P15" s="454"/>
      <c r="Q15" s="449"/>
      <c r="R15" s="412"/>
      <c r="S15" s="444"/>
      <c r="T15" s="416"/>
      <c r="U15" s="461"/>
      <c r="V15" s="461"/>
      <c r="W15" s="461"/>
      <c r="X15" s="369"/>
      <c r="Y15" s="464"/>
      <c r="Z15" s="461"/>
      <c r="AA15" s="461"/>
      <c r="AB15" s="461"/>
      <c r="AC15" s="461"/>
      <c r="AD15" s="461"/>
      <c r="AE15" s="461"/>
      <c r="AF15" s="461"/>
      <c r="AG15" s="461"/>
      <c r="AH15" s="384"/>
      <c r="AI15" s="400"/>
      <c r="AJ15" s="33"/>
      <c r="AK15" s="470"/>
      <c r="AL15" s="470"/>
    </row>
    <row r="16" ht="15" customHeight="1" spans="1:38">
      <c r="A16" s="444"/>
      <c r="B16" s="445"/>
      <c r="C16" s="331"/>
      <c r="D16" s="446"/>
      <c r="E16" s="446"/>
      <c r="F16" s="447"/>
      <c r="G16" s="448"/>
      <c r="H16" s="449"/>
      <c r="I16" s="449"/>
      <c r="J16" s="449"/>
      <c r="K16" s="449"/>
      <c r="L16" s="449"/>
      <c r="M16" s="449"/>
      <c r="N16" s="449"/>
      <c r="O16" s="449"/>
      <c r="P16" s="454"/>
      <c r="Q16" s="449"/>
      <c r="R16" s="412"/>
      <c r="S16" s="444"/>
      <c r="T16" s="416"/>
      <c r="U16" s="461"/>
      <c r="V16" s="461"/>
      <c r="W16" s="461"/>
      <c r="X16" s="369"/>
      <c r="Y16" s="464"/>
      <c r="Z16" s="461"/>
      <c r="AA16" s="461"/>
      <c r="AB16" s="461"/>
      <c r="AC16" s="461"/>
      <c r="AD16" s="461"/>
      <c r="AE16" s="461"/>
      <c r="AF16" s="461"/>
      <c r="AG16" s="461"/>
      <c r="AH16" s="384"/>
      <c r="AI16" s="400"/>
      <c r="AJ16" s="33"/>
      <c r="AK16" s="470"/>
      <c r="AL16" s="470"/>
    </row>
    <row r="17" ht="15" customHeight="1" spans="1:38">
      <c r="A17" s="444"/>
      <c r="B17" s="445"/>
      <c r="C17" s="331"/>
      <c r="D17" s="446"/>
      <c r="E17" s="446"/>
      <c r="F17" s="447"/>
      <c r="G17" s="448"/>
      <c r="H17" s="449"/>
      <c r="I17" s="449"/>
      <c r="J17" s="449"/>
      <c r="K17" s="449"/>
      <c r="L17" s="449"/>
      <c r="M17" s="449"/>
      <c r="N17" s="449"/>
      <c r="O17" s="449"/>
      <c r="P17" s="454"/>
      <c r="Q17" s="449"/>
      <c r="R17" s="412"/>
      <c r="S17" s="444"/>
      <c r="T17" s="416"/>
      <c r="U17" s="461"/>
      <c r="V17" s="461"/>
      <c r="W17" s="461"/>
      <c r="X17" s="369"/>
      <c r="Y17" s="464"/>
      <c r="Z17" s="461"/>
      <c r="AA17" s="461"/>
      <c r="AB17" s="461"/>
      <c r="AC17" s="461"/>
      <c r="AD17" s="461"/>
      <c r="AE17" s="461"/>
      <c r="AF17" s="461"/>
      <c r="AG17" s="461"/>
      <c r="AH17" s="384"/>
      <c r="AI17" s="400"/>
      <c r="AJ17" s="33"/>
      <c r="AK17" s="470"/>
      <c r="AL17" s="470"/>
    </row>
    <row r="18" ht="15" customHeight="1" spans="1:38">
      <c r="A18" s="444"/>
      <c r="B18" s="445"/>
      <c r="C18" s="331"/>
      <c r="D18" s="446"/>
      <c r="E18" s="446"/>
      <c r="F18" s="447"/>
      <c r="G18" s="448"/>
      <c r="H18" s="449"/>
      <c r="I18" s="449"/>
      <c r="J18" s="449"/>
      <c r="K18" s="449"/>
      <c r="L18" s="449"/>
      <c r="M18" s="449"/>
      <c r="N18" s="449"/>
      <c r="O18" s="449"/>
      <c r="P18" s="454"/>
      <c r="Q18" s="449"/>
      <c r="R18" s="412"/>
      <c r="S18" s="444"/>
      <c r="T18" s="416"/>
      <c r="U18" s="461"/>
      <c r="V18" s="461"/>
      <c r="W18" s="461"/>
      <c r="X18" s="369"/>
      <c r="Y18" s="464"/>
      <c r="Z18" s="461"/>
      <c r="AA18" s="461"/>
      <c r="AB18" s="461"/>
      <c r="AC18" s="461"/>
      <c r="AD18" s="461"/>
      <c r="AE18" s="461"/>
      <c r="AF18" s="461"/>
      <c r="AG18" s="461"/>
      <c r="AH18" s="384"/>
      <c r="AI18" s="400"/>
      <c r="AJ18" s="33"/>
      <c r="AK18" s="470"/>
      <c r="AL18" s="470"/>
    </row>
    <row r="19" ht="15" customHeight="1" spans="1:38">
      <c r="A19" s="444"/>
      <c r="B19" s="445"/>
      <c r="C19" s="331"/>
      <c r="D19" s="446"/>
      <c r="E19" s="446"/>
      <c r="F19" s="447"/>
      <c r="G19" s="448"/>
      <c r="H19" s="449"/>
      <c r="I19" s="449"/>
      <c r="J19" s="449"/>
      <c r="K19" s="449"/>
      <c r="L19" s="449"/>
      <c r="M19" s="449"/>
      <c r="N19" s="449"/>
      <c r="O19" s="449"/>
      <c r="P19" s="454"/>
      <c r="Q19" s="449"/>
      <c r="R19" s="412"/>
      <c r="S19" s="444"/>
      <c r="T19" s="416"/>
      <c r="U19" s="461"/>
      <c r="V19" s="461"/>
      <c r="W19" s="461"/>
      <c r="X19" s="369"/>
      <c r="Y19" s="464"/>
      <c r="Z19" s="461"/>
      <c r="AA19" s="461"/>
      <c r="AB19" s="461"/>
      <c r="AC19" s="461"/>
      <c r="AD19" s="461"/>
      <c r="AE19" s="461"/>
      <c r="AF19" s="461"/>
      <c r="AG19" s="461"/>
      <c r="AH19" s="384"/>
      <c r="AI19" s="400"/>
      <c r="AJ19" s="33"/>
      <c r="AK19" s="470"/>
      <c r="AL19" s="470"/>
    </row>
    <row r="20" ht="15" customHeight="1" spans="1:38">
      <c r="A20" s="444"/>
      <c r="B20" s="445"/>
      <c r="C20" s="331"/>
      <c r="D20" s="446"/>
      <c r="E20" s="446"/>
      <c r="F20" s="447"/>
      <c r="G20" s="448"/>
      <c r="H20" s="449"/>
      <c r="I20" s="449"/>
      <c r="J20" s="449"/>
      <c r="K20" s="449"/>
      <c r="L20" s="449"/>
      <c r="M20" s="449"/>
      <c r="N20" s="449"/>
      <c r="O20" s="449"/>
      <c r="P20" s="454"/>
      <c r="Q20" s="449"/>
      <c r="R20" s="412"/>
      <c r="S20" s="444"/>
      <c r="T20" s="416"/>
      <c r="U20" s="461"/>
      <c r="V20" s="461"/>
      <c r="W20" s="461"/>
      <c r="X20" s="369"/>
      <c r="Y20" s="464"/>
      <c r="Z20" s="461"/>
      <c r="AA20" s="461"/>
      <c r="AB20" s="461"/>
      <c r="AC20" s="461"/>
      <c r="AD20" s="461"/>
      <c r="AE20" s="461"/>
      <c r="AF20" s="461"/>
      <c r="AG20" s="461"/>
      <c r="AH20" s="471"/>
      <c r="AI20" s="400"/>
      <c r="AJ20" s="33"/>
      <c r="AK20" s="470"/>
      <c r="AL20" s="470"/>
    </row>
    <row r="21" ht="15" customHeight="1" spans="1:38">
      <c r="A21" s="444"/>
      <c r="B21" s="445"/>
      <c r="C21" s="331"/>
      <c r="D21" s="446"/>
      <c r="E21" s="446"/>
      <c r="F21" s="447"/>
      <c r="G21" s="448"/>
      <c r="H21" s="449"/>
      <c r="I21" s="449"/>
      <c r="J21" s="449"/>
      <c r="K21" s="449"/>
      <c r="L21" s="449"/>
      <c r="M21" s="449"/>
      <c r="N21" s="449"/>
      <c r="O21" s="449"/>
      <c r="P21" s="454"/>
      <c r="Q21" s="449"/>
      <c r="R21" s="412"/>
      <c r="S21" s="444"/>
      <c r="T21" s="416"/>
      <c r="U21" s="461"/>
      <c r="V21" s="461"/>
      <c r="W21" s="461"/>
      <c r="X21" s="369"/>
      <c r="Y21" s="464"/>
      <c r="Z21" s="461"/>
      <c r="AA21" s="461"/>
      <c r="AB21" s="461"/>
      <c r="AC21" s="461"/>
      <c r="AD21" s="461"/>
      <c r="AE21" s="461"/>
      <c r="AF21" s="461"/>
      <c r="AG21" s="461"/>
      <c r="AH21" s="384"/>
      <c r="AI21" s="400"/>
      <c r="AJ21" s="33"/>
      <c r="AK21" s="470"/>
      <c r="AL21" s="470"/>
    </row>
    <row r="22" ht="15" customHeight="1" spans="1:38">
      <c r="A22" s="444"/>
      <c r="B22" s="445"/>
      <c r="C22" s="331"/>
      <c r="D22" s="446"/>
      <c r="E22" s="446"/>
      <c r="F22" s="447"/>
      <c r="G22" s="448"/>
      <c r="H22" s="449"/>
      <c r="I22" s="449"/>
      <c r="J22" s="449"/>
      <c r="K22" s="449"/>
      <c r="L22" s="449"/>
      <c r="M22" s="449"/>
      <c r="N22" s="449"/>
      <c r="O22" s="449"/>
      <c r="P22" s="454"/>
      <c r="Q22" s="449"/>
      <c r="R22" s="412"/>
      <c r="S22" s="444"/>
      <c r="T22" s="416"/>
      <c r="U22" s="461"/>
      <c r="V22" s="461"/>
      <c r="W22" s="461"/>
      <c r="X22" s="369"/>
      <c r="Y22" s="464"/>
      <c r="Z22" s="461"/>
      <c r="AA22" s="461"/>
      <c r="AB22" s="461"/>
      <c r="AC22" s="461"/>
      <c r="AD22" s="461"/>
      <c r="AE22" s="461"/>
      <c r="AF22" s="461"/>
      <c r="AG22" s="461"/>
      <c r="AH22" s="384"/>
      <c r="AI22" s="400"/>
      <c r="AJ22" s="33"/>
      <c r="AK22" s="470"/>
      <c r="AL22" s="470"/>
    </row>
    <row r="23" ht="15" customHeight="1" spans="1:38">
      <c r="A23" s="444"/>
      <c r="B23" s="445"/>
      <c r="C23" s="331"/>
      <c r="D23" s="446"/>
      <c r="E23" s="446"/>
      <c r="F23" s="447"/>
      <c r="G23" s="448"/>
      <c r="H23" s="449"/>
      <c r="I23" s="449"/>
      <c r="J23" s="449"/>
      <c r="K23" s="449"/>
      <c r="L23" s="449"/>
      <c r="M23" s="449"/>
      <c r="N23" s="449"/>
      <c r="O23" s="449"/>
      <c r="P23" s="454"/>
      <c r="Q23" s="449"/>
      <c r="R23" s="412"/>
      <c r="S23" s="444"/>
      <c r="T23" s="416"/>
      <c r="U23" s="461"/>
      <c r="V23" s="461"/>
      <c r="W23" s="461"/>
      <c r="X23" s="369"/>
      <c r="Y23" s="464"/>
      <c r="Z23" s="461"/>
      <c r="AA23" s="461"/>
      <c r="AB23" s="461"/>
      <c r="AC23" s="461"/>
      <c r="AD23" s="461"/>
      <c r="AE23" s="461"/>
      <c r="AF23" s="461"/>
      <c r="AG23" s="461"/>
      <c r="AH23" s="384"/>
      <c r="AI23" s="400"/>
      <c r="AJ23" s="33"/>
      <c r="AK23" s="470"/>
      <c r="AL23" s="470"/>
    </row>
    <row r="24" ht="15" customHeight="1" spans="1:38">
      <c r="A24" s="444"/>
      <c r="B24" s="445"/>
      <c r="C24" s="331"/>
      <c r="D24" s="446"/>
      <c r="E24" s="446"/>
      <c r="F24" s="447"/>
      <c r="G24" s="448"/>
      <c r="H24" s="449"/>
      <c r="I24" s="449"/>
      <c r="J24" s="449"/>
      <c r="K24" s="449"/>
      <c r="L24" s="449"/>
      <c r="M24" s="449"/>
      <c r="N24" s="449"/>
      <c r="O24" s="449"/>
      <c r="P24" s="454"/>
      <c r="Q24" s="449"/>
      <c r="R24" s="412"/>
      <c r="S24" s="444"/>
      <c r="T24" s="416"/>
      <c r="U24" s="461"/>
      <c r="V24" s="461"/>
      <c r="W24" s="461"/>
      <c r="X24" s="369"/>
      <c r="Y24" s="464"/>
      <c r="Z24" s="461"/>
      <c r="AA24" s="461"/>
      <c r="AB24" s="461"/>
      <c r="AC24" s="461"/>
      <c r="AD24" s="461"/>
      <c r="AE24" s="461"/>
      <c r="AF24" s="461"/>
      <c r="AG24" s="461"/>
      <c r="AH24" s="384"/>
      <c r="AI24" s="400"/>
      <c r="AJ24" s="33"/>
      <c r="AK24" s="470"/>
      <c r="AL24" s="470"/>
    </row>
    <row r="25" ht="15" customHeight="1" spans="1:38">
      <c r="A25" s="444"/>
      <c r="B25" s="445"/>
      <c r="C25" s="331"/>
      <c r="D25" s="446"/>
      <c r="E25" s="446"/>
      <c r="F25" s="447"/>
      <c r="G25" s="448"/>
      <c r="H25" s="449"/>
      <c r="I25" s="449"/>
      <c r="J25" s="449"/>
      <c r="K25" s="449"/>
      <c r="L25" s="449"/>
      <c r="M25" s="449"/>
      <c r="N25" s="449"/>
      <c r="O25" s="449"/>
      <c r="P25" s="454"/>
      <c r="Q25" s="449"/>
      <c r="R25" s="412"/>
      <c r="S25" s="444"/>
      <c r="T25" s="416"/>
      <c r="U25" s="461"/>
      <c r="V25" s="461"/>
      <c r="W25" s="461"/>
      <c r="X25" s="369"/>
      <c r="Y25" s="464"/>
      <c r="Z25" s="461"/>
      <c r="AA25" s="461"/>
      <c r="AB25" s="461"/>
      <c r="AC25" s="461"/>
      <c r="AD25" s="461"/>
      <c r="AE25" s="461"/>
      <c r="AF25" s="461"/>
      <c r="AG25" s="461"/>
      <c r="AH25" s="384"/>
      <c r="AI25" s="400"/>
      <c r="AJ25" s="33"/>
      <c r="AK25" s="470"/>
      <c r="AL25" s="470"/>
    </row>
    <row r="26" ht="15" customHeight="1" spans="1:38">
      <c r="A26" s="444"/>
      <c r="B26" s="445"/>
      <c r="C26" s="331"/>
      <c r="D26" s="446"/>
      <c r="E26" s="446"/>
      <c r="F26" s="447"/>
      <c r="G26" s="448"/>
      <c r="H26" s="449"/>
      <c r="I26" s="449"/>
      <c r="J26" s="449"/>
      <c r="K26" s="449"/>
      <c r="L26" s="449"/>
      <c r="M26" s="449"/>
      <c r="N26" s="449"/>
      <c r="O26" s="449"/>
      <c r="P26" s="454"/>
      <c r="Q26" s="449"/>
      <c r="R26" s="412"/>
      <c r="S26" s="444"/>
      <c r="T26" s="416"/>
      <c r="U26" s="461"/>
      <c r="V26" s="461"/>
      <c r="W26" s="461"/>
      <c r="X26" s="369"/>
      <c r="Y26" s="464"/>
      <c r="Z26" s="461"/>
      <c r="AA26" s="461"/>
      <c r="AB26" s="461"/>
      <c r="AC26" s="461"/>
      <c r="AD26" s="461"/>
      <c r="AE26" s="461"/>
      <c r="AF26" s="461"/>
      <c r="AG26" s="461"/>
      <c r="AH26" s="384"/>
      <c r="AI26" s="400"/>
      <c r="AJ26" s="33"/>
      <c r="AK26" s="470"/>
      <c r="AL26" s="470"/>
    </row>
    <row r="27" ht="15" customHeight="1" spans="1:38">
      <c r="A27" s="444"/>
      <c r="B27" s="445"/>
      <c r="C27" s="331"/>
      <c r="D27" s="446"/>
      <c r="E27" s="446"/>
      <c r="F27" s="447"/>
      <c r="G27" s="448"/>
      <c r="H27" s="449"/>
      <c r="I27" s="449"/>
      <c r="J27" s="449"/>
      <c r="K27" s="449"/>
      <c r="L27" s="449"/>
      <c r="M27" s="449"/>
      <c r="N27" s="449"/>
      <c r="O27" s="449"/>
      <c r="P27" s="454"/>
      <c r="Q27" s="449"/>
      <c r="R27" s="412"/>
      <c r="S27" s="444"/>
      <c r="T27" s="416"/>
      <c r="U27" s="461"/>
      <c r="V27" s="461"/>
      <c r="W27" s="461"/>
      <c r="X27" s="369"/>
      <c r="Y27" s="464"/>
      <c r="Z27" s="461"/>
      <c r="AA27" s="461"/>
      <c r="AB27" s="461"/>
      <c r="AC27" s="461"/>
      <c r="AD27" s="461"/>
      <c r="AE27" s="461"/>
      <c r="AF27" s="461"/>
      <c r="AG27" s="461"/>
      <c r="AH27" s="384"/>
      <c r="AI27" s="400"/>
      <c r="AJ27" s="33"/>
      <c r="AK27" s="470"/>
      <c r="AL27" s="470"/>
    </row>
    <row r="28" ht="15" customHeight="1" spans="1:38">
      <c r="A28" s="444"/>
      <c r="B28" s="445"/>
      <c r="C28" s="331"/>
      <c r="D28" s="446"/>
      <c r="E28" s="446"/>
      <c r="F28" s="447"/>
      <c r="G28" s="448"/>
      <c r="H28" s="449"/>
      <c r="I28" s="449"/>
      <c r="J28" s="449"/>
      <c r="K28" s="449"/>
      <c r="L28" s="449"/>
      <c r="M28" s="449"/>
      <c r="N28" s="449"/>
      <c r="O28" s="449"/>
      <c r="P28" s="454"/>
      <c r="Q28" s="449"/>
      <c r="R28" s="412"/>
      <c r="S28" s="444"/>
      <c r="T28" s="416"/>
      <c r="U28" s="461"/>
      <c r="V28" s="461"/>
      <c r="W28" s="461"/>
      <c r="X28" s="369"/>
      <c r="Y28" s="464"/>
      <c r="Z28" s="461"/>
      <c r="AA28" s="461"/>
      <c r="AB28" s="461"/>
      <c r="AC28" s="461"/>
      <c r="AD28" s="461"/>
      <c r="AE28" s="461"/>
      <c r="AF28" s="461"/>
      <c r="AG28" s="461"/>
      <c r="AH28" s="384"/>
      <c r="AI28" s="400"/>
      <c r="AJ28" s="33"/>
      <c r="AK28" s="470"/>
      <c r="AL28" s="470"/>
    </row>
    <row r="29" s="438" customFormat="1" ht="15" customHeight="1" spans="1:36">
      <c r="A29" s="444"/>
      <c r="B29" s="450"/>
      <c r="C29" s="451"/>
      <c r="D29" s="452"/>
      <c r="E29" s="452"/>
      <c r="F29" s="452"/>
      <c r="G29" s="453"/>
      <c r="H29" s="444"/>
      <c r="I29" s="444"/>
      <c r="J29" s="444"/>
      <c r="K29" s="444"/>
      <c r="L29" s="444"/>
      <c r="M29" s="444"/>
      <c r="N29" s="444"/>
      <c r="O29" s="444"/>
      <c r="P29" s="455"/>
      <c r="Q29" s="444"/>
      <c r="R29" s="462"/>
      <c r="S29" s="444"/>
      <c r="T29" s="463"/>
      <c r="U29" s="461"/>
      <c r="V29" s="461"/>
      <c r="W29" s="461"/>
      <c r="X29" s="369"/>
      <c r="Y29" s="464"/>
      <c r="Z29" s="461"/>
      <c r="AA29" s="465"/>
      <c r="AB29" s="461"/>
      <c r="AC29" s="461"/>
      <c r="AD29" s="461"/>
      <c r="AE29" s="461"/>
      <c r="AF29" s="461"/>
      <c r="AG29" s="461"/>
      <c r="AH29" s="455"/>
      <c r="AI29" s="226"/>
      <c r="AJ29" s="171"/>
    </row>
    <row r="30" s="70" customFormat="1" ht="15" customHeight="1" spans="1:38">
      <c r="A30" s="245" t="s">
        <v>645</v>
      </c>
      <c r="B30" s="245"/>
      <c r="C30" s="245"/>
      <c r="D30" s="226"/>
      <c r="E30" s="226"/>
      <c r="F30" s="226"/>
      <c r="G30" s="88"/>
      <c r="H30" s="88"/>
      <c r="I30" s="88"/>
      <c r="J30" s="88"/>
      <c r="K30" s="88"/>
      <c r="L30" s="88"/>
      <c r="M30" s="88"/>
      <c r="N30" s="88"/>
      <c r="O30" s="88"/>
      <c r="P30" s="226"/>
      <c r="Q30" s="88"/>
      <c r="R30" s="163"/>
      <c r="S30" s="163"/>
      <c r="T30" s="86">
        <f>SUM(T8:T29)</f>
        <v>0</v>
      </c>
      <c r="U30" s="86" t="str">
        <f t="shared" ref="U30" si="0">IF(T30=0,"",X30/T30)</f>
        <v/>
      </c>
      <c r="V30" s="86"/>
      <c r="W30" s="86"/>
      <c r="X30" s="316"/>
      <c r="Y30" s="86">
        <f>SUM(Y8:Y28)</f>
        <v>0</v>
      </c>
      <c r="Z30" s="86">
        <f>SUM(Z8:Z29)</f>
        <v>0</v>
      </c>
      <c r="AA30" s="86"/>
      <c r="AB30" s="86">
        <f>SUM(AB8:AB29)</f>
        <v>0</v>
      </c>
      <c r="AC30" s="86"/>
      <c r="AD30" s="86">
        <f>SUM(AD8:AD29)</f>
        <v>0</v>
      </c>
      <c r="AE30" s="86"/>
      <c r="AF30" s="86" t="str">
        <f t="shared" ref="AF30:AF32" si="1">IF(Y30=0,"",(AB30-Y30)/Y30*100)</f>
        <v/>
      </c>
      <c r="AG30" s="86"/>
      <c r="AH30" s="226"/>
      <c r="AI30" s="226"/>
      <c r="AJ30" s="472"/>
      <c r="AK30" s="473"/>
      <c r="AL30" s="474"/>
    </row>
    <row r="31" s="70" customFormat="1" ht="15" customHeight="1" spans="1:36">
      <c r="A31" s="246" t="s">
        <v>1014</v>
      </c>
      <c r="B31" s="360"/>
      <c r="C31" s="247"/>
      <c r="D31" s="226"/>
      <c r="E31" s="226"/>
      <c r="F31" s="226"/>
      <c r="G31" s="88"/>
      <c r="H31" s="88"/>
      <c r="I31" s="88"/>
      <c r="J31" s="88"/>
      <c r="K31" s="88"/>
      <c r="L31" s="88"/>
      <c r="M31" s="88"/>
      <c r="N31" s="88"/>
      <c r="O31" s="88"/>
      <c r="P31" s="226"/>
      <c r="Q31" s="88"/>
      <c r="R31" s="163"/>
      <c r="S31" s="163"/>
      <c r="T31" s="337"/>
      <c r="U31" s="86"/>
      <c r="V31" s="86"/>
      <c r="W31" s="84"/>
      <c r="X31" s="370"/>
      <c r="Y31" s="86"/>
      <c r="Z31" s="86"/>
      <c r="AA31" s="183"/>
      <c r="AB31" s="86"/>
      <c r="AC31" s="85"/>
      <c r="AD31" s="85"/>
      <c r="AE31" s="85"/>
      <c r="AF31" s="86" t="str">
        <f t="shared" si="1"/>
        <v/>
      </c>
      <c r="AG31" s="86"/>
      <c r="AH31" s="226"/>
      <c r="AI31" s="226"/>
      <c r="AJ31" s="171"/>
    </row>
    <row r="32" s="70" customFormat="1" ht="15" customHeight="1" spans="1:36">
      <c r="A32" s="91" t="s">
        <v>745</v>
      </c>
      <c r="B32" s="227"/>
      <c r="C32" s="92"/>
      <c r="D32" s="171"/>
      <c r="E32" s="171"/>
      <c r="F32" s="171"/>
      <c r="G32" s="88"/>
      <c r="H32" s="88"/>
      <c r="I32" s="88"/>
      <c r="J32" s="88"/>
      <c r="K32" s="88"/>
      <c r="L32" s="88"/>
      <c r="M32" s="88"/>
      <c r="N32" s="88"/>
      <c r="O32" s="88"/>
      <c r="P32" s="88"/>
      <c r="Q32" s="88"/>
      <c r="R32" s="163"/>
      <c r="S32" s="163"/>
      <c r="T32" s="370">
        <f t="shared" ref="T32:Z32" si="2">T30-T31</f>
        <v>0</v>
      </c>
      <c r="U32" s="370" t="e">
        <f t="shared" si="2"/>
        <v>#VALUE!</v>
      </c>
      <c r="V32" s="370">
        <f t="shared" si="2"/>
        <v>0</v>
      </c>
      <c r="W32" s="370">
        <f t="shared" si="2"/>
        <v>0</v>
      </c>
      <c r="X32" s="370">
        <f t="shared" si="2"/>
        <v>0</v>
      </c>
      <c r="Y32" s="85">
        <f t="shared" si="2"/>
        <v>0</v>
      </c>
      <c r="Z32" s="85">
        <f t="shared" si="2"/>
        <v>0</v>
      </c>
      <c r="AA32" s="85"/>
      <c r="AB32" s="85">
        <f>AB30-AB31</f>
        <v>0</v>
      </c>
      <c r="AC32" s="85">
        <f>AC30-AC31</f>
        <v>0</v>
      </c>
      <c r="AD32" s="85">
        <f>AD30-AD31</f>
        <v>0</v>
      </c>
      <c r="AE32" s="85"/>
      <c r="AF32" s="86" t="str">
        <f t="shared" si="1"/>
        <v/>
      </c>
      <c r="AG32" s="86"/>
      <c r="AH32" s="226"/>
      <c r="AI32" s="226"/>
      <c r="AJ32" s="171"/>
    </row>
    <row r="33" customHeight="1" spans="1:30">
      <c r="A33" s="37" t="str">
        <f>封面!$D$17&amp;封面!$E$17</f>
        <v>被评估单位（或产权持有单位）填表人：</v>
      </c>
      <c r="B33" s="38"/>
      <c r="C33" s="38"/>
      <c r="Z33" s="237"/>
      <c r="AB33" s="184" t="str">
        <f>"评估人员："&amp;评估人员!$D$16</f>
        <v>评估人员：</v>
      </c>
      <c r="AC33" s="184" t="s">
        <v>1015</v>
      </c>
      <c r="AD33" s="184"/>
    </row>
    <row r="34" customHeight="1" spans="1:3">
      <c r="A34" s="37" t="str">
        <f>封面!$D$19&amp;封面!$E$19&amp;封面!$F$19&amp;封面!$G$19&amp;封面!$H$19&amp;封面!$I$19&amp;封面!$J$19</f>
        <v>填表日期：2020年5月20日</v>
      </c>
      <c r="B34" s="38"/>
      <c r="C34" s="38"/>
    </row>
    <row r="37" ht="68.05" customHeight="1"/>
  </sheetData>
  <mergeCells count="39">
    <mergeCell ref="A2:AG2"/>
    <mergeCell ref="A3:AH3"/>
    <mergeCell ref="V6:W6"/>
    <mergeCell ref="X6:Y6"/>
    <mergeCell ref="Z6:AD6"/>
    <mergeCell ref="A30:C30"/>
    <mergeCell ref="A31:C31"/>
    <mergeCell ref="A32:C32"/>
    <mergeCell ref="A6:A7"/>
    <mergeCell ref="B6:B7"/>
    <mergeCell ref="C6:C7"/>
    <mergeCell ref="D6:D7"/>
    <mergeCell ref="E6:E7"/>
    <mergeCell ref="F6:F7"/>
    <mergeCell ref="G6:G7"/>
    <mergeCell ref="H6:H7"/>
    <mergeCell ref="I6:I7"/>
    <mergeCell ref="J6:J7"/>
    <mergeCell ref="K6:K7"/>
    <mergeCell ref="L6:L7"/>
    <mergeCell ref="M6:M7"/>
    <mergeCell ref="N6:N7"/>
    <mergeCell ref="O6:O7"/>
    <mergeCell ref="P6:P7"/>
    <mergeCell ref="Q6:Q7"/>
    <mergeCell ref="R6:R7"/>
    <mergeCell ref="S6:S7"/>
    <mergeCell ref="T6:T7"/>
    <mergeCell ref="U6:U7"/>
    <mergeCell ref="AE6:AE7"/>
    <mergeCell ref="AF6:AF7"/>
    <mergeCell ref="AG6:AG7"/>
    <mergeCell ref="AH6:AH7"/>
    <mergeCell ref="AI6:AI7"/>
    <mergeCell ref="AJ6:AJ7"/>
    <mergeCell ref="AK6:AK7"/>
    <mergeCell ref="AL6:AL7"/>
    <mergeCell ref="AM6:AM7"/>
    <mergeCell ref="AN6:AN7"/>
  </mergeCells>
  <hyperlinks>
    <hyperlink ref="A1" location="索引目录!E38" display="返回索引页"/>
    <hyperlink ref="B1" location="'4-6固定资产汇总'!B8" display="返回"/>
  </hyperlinks>
  <printOptions horizontalCentered="1" verticalCentered="1"/>
  <pageMargins left="0.191666666666667" right="0.191666666666667" top="1.18055555555556" bottom="0.388888888888889" header="0.388888888888889" footer="0.388888888888889"/>
  <pageSetup paperSize="9" scale="95" fitToHeight="0" orientation="landscape"/>
  <headerFooter alignWithMargins="0">
    <oddHeader>&amp;R&amp;"宋体,常规"&amp;10
&amp;"仿宋_GB2312,常规"
共&amp;N页第&amp;P页</oddHeader>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sheetPr>
  <dimension ref="A1:Z39"/>
  <sheetViews>
    <sheetView workbookViewId="0">
      <pane ySplit="7" topLeftCell="A29" activePane="bottomLeft" state="frozen"/>
      <selection/>
      <selection pane="bottomLeft" activeCell="A27" sqref="$A8:$XFD27"/>
    </sheetView>
  </sheetViews>
  <sheetFormatPr defaultColWidth="8.64166666666667" defaultRowHeight="15.75" customHeight="1"/>
  <cols>
    <col min="1" max="1" width="4.64166666666667" style="13" customWidth="1"/>
    <col min="2" max="2" width="14.925" style="13" customWidth="1"/>
    <col min="3" max="3" width="7.06666666666667" style="13" customWidth="1"/>
    <col min="4" max="4" width="8" style="13" hidden="1" customWidth="1" outlineLevel="1"/>
    <col min="5" max="5" width="9.20833333333333" style="13" customWidth="1" collapsed="1"/>
    <col min="6" max="6" width="4.70833333333333" style="13" customWidth="1"/>
    <col min="7" max="8" width="4.06666666666667" style="13" customWidth="1"/>
    <col min="9" max="9" width="6.925" style="13" customWidth="1"/>
    <col min="10" max="10" width="7.425" style="13" customWidth="1"/>
    <col min="11" max="11" width="11" style="13" hidden="1" customWidth="1" outlineLevel="1"/>
    <col min="12" max="12" width="6.64166666666667" style="13" hidden="1" customWidth="1" outlineLevel="1"/>
    <col min="13" max="13" width="5.70833333333333" style="13" customWidth="1" collapsed="1"/>
    <col min="14" max="14" width="6" style="13" customWidth="1"/>
    <col min="15" max="15" width="12.0666666666667" style="13" customWidth="1"/>
    <col min="16" max="16" width="7.20833333333333" style="13" customWidth="1"/>
    <col min="17" max="17" width="12.7083333333333" style="13" customWidth="1"/>
    <col min="18" max="18" width="8.14166666666667" style="13" customWidth="1"/>
    <col min="19" max="19" width="11.7083333333333" style="13" customWidth="1"/>
    <col min="20" max="20" width="6.70833333333333" style="13" hidden="1" customWidth="1"/>
    <col min="21" max="21" width="6.20833333333333" style="13" hidden="1" customWidth="1"/>
    <col min="22" max="22" width="9" style="13" hidden="1" customWidth="1"/>
    <col min="23" max="23" width="10.6416666666667" style="13" customWidth="1"/>
    <col min="24" max="24" width="10.425" style="13" customWidth="1"/>
    <col min="25" max="35" width="9" style="13"/>
    <col min="36" max="16384" width="8.64166666666667" style="13"/>
  </cols>
  <sheetData>
    <row r="1" ht="15.4" spans="1:26">
      <c r="A1" s="180" t="s">
        <v>19</v>
      </c>
      <c r="B1" s="15" t="s">
        <v>572</v>
      </c>
      <c r="C1" s="16"/>
      <c r="D1" s="16"/>
      <c r="E1" s="16"/>
      <c r="F1" s="16"/>
      <c r="G1" s="16"/>
      <c r="H1" s="16"/>
      <c r="I1" s="16"/>
      <c r="J1" s="16"/>
      <c r="K1" s="16"/>
      <c r="L1" s="16"/>
      <c r="M1" s="16"/>
      <c r="N1" s="16"/>
      <c r="O1" s="16"/>
      <c r="P1" s="16"/>
      <c r="Q1" s="16"/>
      <c r="R1" s="16"/>
      <c r="S1" s="16"/>
      <c r="T1" s="16"/>
      <c r="U1" s="16"/>
      <c r="V1" s="16"/>
      <c r="W1" s="16"/>
      <c r="X1" s="16"/>
      <c r="Y1" s="16"/>
      <c r="Z1" s="16"/>
    </row>
    <row r="2" s="47" customFormat="1" ht="30" customHeight="1" spans="1:26">
      <c r="A2" s="17" t="s">
        <v>1016</v>
      </c>
      <c r="B2" s="17"/>
      <c r="C2" s="17"/>
      <c r="D2" s="17"/>
      <c r="E2" s="278"/>
      <c r="F2" s="17"/>
      <c r="G2" s="17"/>
      <c r="H2" s="17"/>
      <c r="I2" s="17"/>
      <c r="J2" s="17"/>
      <c r="K2" s="17"/>
      <c r="L2" s="17"/>
      <c r="M2" s="278"/>
      <c r="N2" s="278"/>
      <c r="O2" s="17"/>
      <c r="P2" s="17"/>
      <c r="Q2" s="17"/>
      <c r="R2" s="17"/>
      <c r="S2" s="17"/>
      <c r="T2" s="17"/>
      <c r="U2" s="17"/>
      <c r="V2" s="17"/>
      <c r="W2" s="17"/>
      <c r="X2" s="434"/>
      <c r="Y2" s="434"/>
      <c r="Z2" s="434"/>
    </row>
    <row r="3" ht="15" customHeight="1" spans="1:26">
      <c r="A3" s="18" t="str">
        <f>'1-汇总表'!A3:G3</f>
        <v>评估基准日：2020年7月30日</v>
      </c>
      <c r="B3" s="18"/>
      <c r="C3" s="18"/>
      <c r="D3" s="18"/>
      <c r="E3" s="20"/>
      <c r="F3" s="18"/>
      <c r="G3" s="18"/>
      <c r="H3" s="18"/>
      <c r="I3" s="18"/>
      <c r="J3" s="19"/>
      <c r="K3" s="19"/>
      <c r="L3" s="19"/>
      <c r="M3" s="56"/>
      <c r="N3" s="56"/>
      <c r="O3" s="19"/>
      <c r="P3" s="19"/>
      <c r="Q3" s="19"/>
      <c r="R3" s="19"/>
      <c r="S3" s="19"/>
      <c r="T3" s="19"/>
      <c r="U3" s="19"/>
      <c r="V3" s="19"/>
      <c r="W3" s="19"/>
      <c r="X3" s="16"/>
      <c r="Y3" s="16"/>
      <c r="Z3" s="16"/>
    </row>
    <row r="4" ht="15" customHeight="1" spans="1:26">
      <c r="A4" s="20"/>
      <c r="B4" s="20"/>
      <c r="C4" s="20"/>
      <c r="D4" s="20"/>
      <c r="E4" s="20"/>
      <c r="F4" s="20"/>
      <c r="G4" s="20"/>
      <c r="H4" s="20"/>
      <c r="I4" s="20"/>
      <c r="J4" s="56"/>
      <c r="K4" s="56"/>
      <c r="L4" s="56"/>
      <c r="M4" s="56"/>
      <c r="N4" s="56"/>
      <c r="O4" s="56"/>
      <c r="P4" s="56"/>
      <c r="Q4" s="56"/>
      <c r="R4" s="56"/>
      <c r="S4" s="56"/>
      <c r="T4" s="56"/>
      <c r="U4" s="56"/>
      <c r="V4" s="56"/>
      <c r="W4" s="21" t="s">
        <v>1017</v>
      </c>
      <c r="X4" s="16"/>
      <c r="Y4" s="16"/>
      <c r="Z4" s="16"/>
    </row>
    <row r="5" ht="15" customHeight="1" spans="1:23">
      <c r="A5" s="22" t="str">
        <f>'1-汇总表'!A5</f>
        <v>被评估单位（或产权持有单位）：贡山县隆鑫矿业有限公司</v>
      </c>
      <c r="W5" s="23" t="s">
        <v>22</v>
      </c>
    </row>
    <row r="6" s="41" customFormat="1" ht="15" customHeight="1" spans="1:23">
      <c r="A6" s="24" t="s">
        <v>379</v>
      </c>
      <c r="B6" s="49" t="s">
        <v>1018</v>
      </c>
      <c r="C6" s="24" t="s">
        <v>943</v>
      </c>
      <c r="D6" s="347" t="s">
        <v>952</v>
      </c>
      <c r="E6" s="279" t="s">
        <v>1005</v>
      </c>
      <c r="F6" s="64" t="s">
        <v>1019</v>
      </c>
      <c r="G6" s="64" t="s">
        <v>1020</v>
      </c>
      <c r="H6" s="64" t="s">
        <v>1021</v>
      </c>
      <c r="I6" s="250" t="s">
        <v>822</v>
      </c>
      <c r="J6" s="64" t="s">
        <v>1022</v>
      </c>
      <c r="K6" s="24" t="s">
        <v>541</v>
      </c>
      <c r="L6" s="50"/>
      <c r="M6" s="428" t="s">
        <v>1007</v>
      </c>
      <c r="N6" s="299"/>
      <c r="O6" s="141" t="s">
        <v>1023</v>
      </c>
      <c r="P6" s="429"/>
      <c r="Q6" s="429"/>
      <c r="R6" s="429"/>
      <c r="S6" s="52"/>
      <c r="T6" s="149" t="s">
        <v>544</v>
      </c>
      <c r="U6" s="64" t="s">
        <v>576</v>
      </c>
      <c r="V6" s="64" t="s">
        <v>957</v>
      </c>
      <c r="W6" s="64" t="s">
        <v>467</v>
      </c>
    </row>
    <row r="7" s="41" customFormat="1" ht="25" customHeight="1" spans="1:24">
      <c r="A7" s="49"/>
      <c r="B7" s="49"/>
      <c r="C7" s="49"/>
      <c r="D7" s="348"/>
      <c r="E7" s="49"/>
      <c r="F7" s="49"/>
      <c r="G7" s="49"/>
      <c r="H7" s="49"/>
      <c r="I7" s="252"/>
      <c r="J7" s="49"/>
      <c r="K7" s="24" t="s">
        <v>928</v>
      </c>
      <c r="L7" s="25" t="s">
        <v>929</v>
      </c>
      <c r="M7" s="299" t="s">
        <v>1012</v>
      </c>
      <c r="N7" s="49" t="s">
        <v>1013</v>
      </c>
      <c r="O7" s="24" t="s">
        <v>928</v>
      </c>
      <c r="P7" s="24" t="s">
        <v>960</v>
      </c>
      <c r="Q7" s="24" t="s">
        <v>929</v>
      </c>
      <c r="R7" s="340" t="s">
        <v>837</v>
      </c>
      <c r="S7" s="341" t="s">
        <v>833</v>
      </c>
      <c r="T7" s="435"/>
      <c r="U7" s="49"/>
      <c r="V7" s="49"/>
      <c r="W7" s="49"/>
      <c r="X7" s="395"/>
    </row>
    <row r="8" s="41" customFormat="1" ht="15" customHeight="1" spans="1:24">
      <c r="A8" s="27"/>
      <c r="B8" s="423"/>
      <c r="C8" s="424"/>
      <c r="D8" s="348"/>
      <c r="E8" s="425"/>
      <c r="F8" s="426"/>
      <c r="G8" s="426"/>
      <c r="H8" s="426"/>
      <c r="I8" s="430"/>
      <c r="J8" s="431"/>
      <c r="K8" s="24"/>
      <c r="L8" s="115"/>
      <c r="M8" s="299"/>
      <c r="N8" s="49"/>
      <c r="O8" s="326"/>
      <c r="P8" s="326"/>
      <c r="Q8" s="326"/>
      <c r="R8" s="326"/>
      <c r="S8" s="326"/>
      <c r="T8" s="258"/>
      <c r="U8" s="49"/>
      <c r="V8" s="49"/>
      <c r="W8" s="436"/>
      <c r="X8" s="437"/>
    </row>
    <row r="9" s="41" customFormat="1" ht="15" customHeight="1" spans="1:24">
      <c r="A9" s="27"/>
      <c r="B9" s="423"/>
      <c r="C9" s="424"/>
      <c r="D9" s="348"/>
      <c r="E9" s="425"/>
      <c r="F9" s="426"/>
      <c r="G9" s="426"/>
      <c r="H9" s="426"/>
      <c r="I9" s="430"/>
      <c r="J9" s="431"/>
      <c r="K9" s="24"/>
      <c r="L9" s="115"/>
      <c r="M9" s="299"/>
      <c r="N9" s="49"/>
      <c r="O9" s="326"/>
      <c r="P9" s="326"/>
      <c r="Q9" s="326"/>
      <c r="R9" s="326"/>
      <c r="S9" s="326"/>
      <c r="T9" s="258"/>
      <c r="U9" s="49"/>
      <c r="V9" s="49"/>
      <c r="W9" s="436"/>
      <c r="X9" s="437"/>
    </row>
    <row r="10" s="41" customFormat="1" ht="15" customHeight="1" spans="1:24">
      <c r="A10" s="27"/>
      <c r="B10" s="423"/>
      <c r="C10" s="424"/>
      <c r="D10" s="348"/>
      <c r="E10" s="425"/>
      <c r="F10" s="426"/>
      <c r="G10" s="426"/>
      <c r="H10" s="426"/>
      <c r="I10" s="430"/>
      <c r="J10" s="431"/>
      <c r="K10" s="24"/>
      <c r="L10" s="115"/>
      <c r="M10" s="299"/>
      <c r="N10" s="49"/>
      <c r="O10" s="326"/>
      <c r="P10" s="326"/>
      <c r="Q10" s="326"/>
      <c r="R10" s="326"/>
      <c r="S10" s="326"/>
      <c r="T10" s="258"/>
      <c r="U10" s="49"/>
      <c r="V10" s="49"/>
      <c r="W10" s="436"/>
      <c r="X10" s="437"/>
    </row>
    <row r="11" s="41" customFormat="1" ht="15" customHeight="1" spans="1:24">
      <c r="A11" s="27"/>
      <c r="B11" s="423"/>
      <c r="C11" s="424"/>
      <c r="D11" s="348"/>
      <c r="E11" s="425"/>
      <c r="F11" s="426"/>
      <c r="G11" s="426"/>
      <c r="H11" s="426"/>
      <c r="I11" s="430"/>
      <c r="J11" s="431"/>
      <c r="K11" s="24"/>
      <c r="L11" s="115"/>
      <c r="M11" s="299"/>
      <c r="N11" s="49"/>
      <c r="O11" s="326"/>
      <c r="P11" s="326"/>
      <c r="Q11" s="326"/>
      <c r="R11" s="326"/>
      <c r="S11" s="326"/>
      <c r="T11" s="258"/>
      <c r="U11" s="49"/>
      <c r="V11" s="49"/>
      <c r="W11" s="436"/>
      <c r="X11" s="437"/>
    </row>
    <row r="12" s="41" customFormat="1" ht="15" customHeight="1" spans="1:24">
      <c r="A12" s="27"/>
      <c r="B12" s="423"/>
      <c r="C12" s="424"/>
      <c r="D12" s="348"/>
      <c r="E12" s="425"/>
      <c r="F12" s="426"/>
      <c r="G12" s="426"/>
      <c r="H12" s="426"/>
      <c r="I12" s="430"/>
      <c r="J12" s="431"/>
      <c r="K12" s="24"/>
      <c r="L12" s="115"/>
      <c r="M12" s="299"/>
      <c r="N12" s="49"/>
      <c r="O12" s="326"/>
      <c r="P12" s="326"/>
      <c r="Q12" s="326"/>
      <c r="R12" s="326"/>
      <c r="S12" s="326"/>
      <c r="T12" s="258"/>
      <c r="U12" s="49"/>
      <c r="V12" s="49"/>
      <c r="W12" s="436"/>
      <c r="X12" s="437"/>
    </row>
    <row r="13" s="41" customFormat="1" ht="15" customHeight="1" spans="1:24">
      <c r="A13" s="27"/>
      <c r="B13" s="423"/>
      <c r="C13" s="424"/>
      <c r="D13" s="348"/>
      <c r="E13" s="425"/>
      <c r="F13" s="426"/>
      <c r="G13" s="426"/>
      <c r="H13" s="426"/>
      <c r="I13" s="430"/>
      <c r="J13" s="431"/>
      <c r="K13" s="24"/>
      <c r="L13" s="115"/>
      <c r="M13" s="299"/>
      <c r="N13" s="49"/>
      <c r="O13" s="326"/>
      <c r="P13" s="326"/>
      <c r="Q13" s="326"/>
      <c r="R13" s="326"/>
      <c r="S13" s="326"/>
      <c r="T13" s="258"/>
      <c r="U13" s="49"/>
      <c r="V13" s="49"/>
      <c r="W13" s="436"/>
      <c r="X13" s="437"/>
    </row>
    <row r="14" s="41" customFormat="1" ht="15" customHeight="1" spans="1:24">
      <c r="A14" s="27"/>
      <c r="B14" s="423"/>
      <c r="C14" s="424"/>
      <c r="D14" s="348"/>
      <c r="E14" s="425"/>
      <c r="F14" s="426"/>
      <c r="G14" s="426"/>
      <c r="H14" s="426"/>
      <c r="I14" s="430"/>
      <c r="J14" s="431"/>
      <c r="K14" s="24"/>
      <c r="L14" s="115"/>
      <c r="M14" s="299"/>
      <c r="N14" s="49"/>
      <c r="O14" s="326"/>
      <c r="P14" s="326"/>
      <c r="Q14" s="326"/>
      <c r="R14" s="326"/>
      <c r="S14" s="326"/>
      <c r="T14" s="258"/>
      <c r="U14" s="49"/>
      <c r="V14" s="49"/>
      <c r="W14" s="436"/>
      <c r="X14" s="437"/>
    </row>
    <row r="15" s="41" customFormat="1" ht="15" customHeight="1" spans="1:24">
      <c r="A15" s="27"/>
      <c r="B15" s="423"/>
      <c r="C15" s="424"/>
      <c r="D15" s="348"/>
      <c r="E15" s="425"/>
      <c r="F15" s="426"/>
      <c r="G15" s="426"/>
      <c r="H15" s="426"/>
      <c r="I15" s="430"/>
      <c r="J15" s="431"/>
      <c r="K15" s="24"/>
      <c r="L15" s="115"/>
      <c r="M15" s="299"/>
      <c r="N15" s="49"/>
      <c r="O15" s="326"/>
      <c r="P15" s="326"/>
      <c r="Q15" s="326"/>
      <c r="R15" s="326"/>
      <c r="S15" s="326"/>
      <c r="T15" s="258"/>
      <c r="U15" s="49"/>
      <c r="V15" s="49"/>
      <c r="W15" s="436"/>
      <c r="X15" s="437"/>
    </row>
    <row r="16" s="41" customFormat="1" ht="15" customHeight="1" spans="1:24">
      <c r="A16" s="27"/>
      <c r="B16" s="423"/>
      <c r="C16" s="424"/>
      <c r="D16" s="348"/>
      <c r="E16" s="425"/>
      <c r="F16" s="426"/>
      <c r="G16" s="426"/>
      <c r="H16" s="426"/>
      <c r="I16" s="430"/>
      <c r="J16" s="431"/>
      <c r="K16" s="24"/>
      <c r="L16" s="115"/>
      <c r="M16" s="299"/>
      <c r="N16" s="49"/>
      <c r="O16" s="326"/>
      <c r="P16" s="326"/>
      <c r="Q16" s="326"/>
      <c r="R16" s="326"/>
      <c r="S16" s="326"/>
      <c r="T16" s="258"/>
      <c r="U16" s="49"/>
      <c r="V16" s="49"/>
      <c r="W16" s="436"/>
      <c r="X16" s="437"/>
    </row>
    <row r="17" s="41" customFormat="1" ht="15" customHeight="1" spans="1:24">
      <c r="A17" s="27"/>
      <c r="B17" s="423"/>
      <c r="C17" s="424"/>
      <c r="D17" s="348"/>
      <c r="E17" s="425"/>
      <c r="F17" s="426"/>
      <c r="G17" s="426"/>
      <c r="H17" s="426"/>
      <c r="I17" s="430"/>
      <c r="J17" s="431"/>
      <c r="K17" s="24"/>
      <c r="L17" s="115"/>
      <c r="M17" s="299"/>
      <c r="N17" s="49"/>
      <c r="O17" s="326"/>
      <c r="P17" s="326"/>
      <c r="Q17" s="326"/>
      <c r="R17" s="326"/>
      <c r="S17" s="326"/>
      <c r="T17" s="258"/>
      <c r="U17" s="49"/>
      <c r="V17" s="49"/>
      <c r="W17" s="436"/>
      <c r="X17" s="437"/>
    </row>
    <row r="18" s="41" customFormat="1" ht="15" customHeight="1" spans="1:24">
      <c r="A18" s="27"/>
      <c r="B18" s="423"/>
      <c r="C18" s="424"/>
      <c r="D18" s="348"/>
      <c r="E18" s="425"/>
      <c r="F18" s="426"/>
      <c r="G18" s="426"/>
      <c r="H18" s="426"/>
      <c r="I18" s="430"/>
      <c r="J18" s="431"/>
      <c r="K18" s="24"/>
      <c r="L18" s="115"/>
      <c r="M18" s="299"/>
      <c r="N18" s="49"/>
      <c r="O18" s="326"/>
      <c r="P18" s="326"/>
      <c r="Q18" s="326"/>
      <c r="R18" s="326"/>
      <c r="S18" s="326"/>
      <c r="T18" s="258"/>
      <c r="U18" s="49"/>
      <c r="V18" s="49"/>
      <c r="W18" s="436"/>
      <c r="X18" s="437"/>
    </row>
    <row r="19" s="41" customFormat="1" ht="15" customHeight="1" spans="1:24">
      <c r="A19" s="27"/>
      <c r="B19" s="423"/>
      <c r="C19" s="424"/>
      <c r="D19" s="348"/>
      <c r="E19" s="425"/>
      <c r="F19" s="426"/>
      <c r="G19" s="426"/>
      <c r="H19" s="426"/>
      <c r="I19" s="430"/>
      <c r="J19" s="431"/>
      <c r="K19" s="24"/>
      <c r="L19" s="115"/>
      <c r="M19" s="299"/>
      <c r="N19" s="49"/>
      <c r="O19" s="326"/>
      <c r="P19" s="326"/>
      <c r="Q19" s="326"/>
      <c r="R19" s="326"/>
      <c r="S19" s="326"/>
      <c r="T19" s="258"/>
      <c r="U19" s="49"/>
      <c r="V19" s="49"/>
      <c r="W19" s="436"/>
      <c r="X19" s="437"/>
    </row>
    <row r="20" s="41" customFormat="1" ht="15" customHeight="1" spans="1:24">
      <c r="A20" s="27"/>
      <c r="B20" s="423"/>
      <c r="C20" s="424"/>
      <c r="D20" s="348"/>
      <c r="E20" s="425"/>
      <c r="F20" s="426"/>
      <c r="G20" s="426"/>
      <c r="H20" s="426"/>
      <c r="I20" s="430"/>
      <c r="J20" s="431"/>
      <c r="K20" s="24"/>
      <c r="L20" s="115"/>
      <c r="M20" s="299"/>
      <c r="N20" s="49"/>
      <c r="O20" s="326"/>
      <c r="P20" s="326"/>
      <c r="Q20" s="326"/>
      <c r="R20" s="326"/>
      <c r="S20" s="326"/>
      <c r="T20" s="258"/>
      <c r="U20" s="49"/>
      <c r="V20" s="49"/>
      <c r="W20" s="436"/>
      <c r="X20" s="437"/>
    </row>
    <row r="21" s="41" customFormat="1" ht="15" customHeight="1" spans="1:24">
      <c r="A21" s="27"/>
      <c r="B21" s="423"/>
      <c r="C21" s="424"/>
      <c r="D21" s="348"/>
      <c r="E21" s="425"/>
      <c r="F21" s="426"/>
      <c r="G21" s="426"/>
      <c r="H21" s="426"/>
      <c r="I21" s="430"/>
      <c r="J21" s="431"/>
      <c r="K21" s="24"/>
      <c r="L21" s="115"/>
      <c r="M21" s="299"/>
      <c r="N21" s="49"/>
      <c r="O21" s="326"/>
      <c r="P21" s="326"/>
      <c r="Q21" s="326"/>
      <c r="R21" s="326"/>
      <c r="S21" s="326"/>
      <c r="T21" s="258"/>
      <c r="U21" s="49"/>
      <c r="V21" s="49"/>
      <c r="W21" s="436"/>
      <c r="X21" s="437"/>
    </row>
    <row r="22" s="41" customFormat="1" ht="15" customHeight="1" spans="1:24">
      <c r="A22" s="27"/>
      <c r="B22" s="423"/>
      <c r="C22" s="424"/>
      <c r="D22" s="348"/>
      <c r="E22" s="425"/>
      <c r="F22" s="426"/>
      <c r="G22" s="426"/>
      <c r="H22" s="426"/>
      <c r="I22" s="430"/>
      <c r="J22" s="431"/>
      <c r="K22" s="24"/>
      <c r="L22" s="115"/>
      <c r="M22" s="299"/>
      <c r="N22" s="49"/>
      <c r="O22" s="326"/>
      <c r="P22" s="326"/>
      <c r="Q22" s="326"/>
      <c r="R22" s="326"/>
      <c r="S22" s="326"/>
      <c r="T22" s="258"/>
      <c r="U22" s="49"/>
      <c r="V22" s="49"/>
      <c r="W22" s="436"/>
      <c r="X22" s="437"/>
    </row>
    <row r="23" s="41" customFormat="1" ht="15" customHeight="1" spans="1:24">
      <c r="A23" s="27"/>
      <c r="B23" s="423"/>
      <c r="C23" s="424"/>
      <c r="D23" s="348"/>
      <c r="E23" s="425"/>
      <c r="F23" s="426"/>
      <c r="G23" s="426"/>
      <c r="H23" s="426"/>
      <c r="I23" s="430"/>
      <c r="J23" s="431"/>
      <c r="K23" s="24"/>
      <c r="L23" s="115"/>
      <c r="M23" s="299"/>
      <c r="N23" s="49"/>
      <c r="O23" s="326"/>
      <c r="P23" s="326"/>
      <c r="Q23" s="326"/>
      <c r="R23" s="326"/>
      <c r="S23" s="326"/>
      <c r="T23" s="258"/>
      <c r="U23" s="49"/>
      <c r="V23" s="49"/>
      <c r="W23" s="436"/>
      <c r="X23" s="437"/>
    </row>
    <row r="24" s="41" customFormat="1" ht="15" customHeight="1" spans="1:24">
      <c r="A24" s="27"/>
      <c r="B24" s="423"/>
      <c r="C24" s="424"/>
      <c r="D24" s="348"/>
      <c r="E24" s="425"/>
      <c r="F24" s="426"/>
      <c r="G24" s="426"/>
      <c r="H24" s="426"/>
      <c r="I24" s="430"/>
      <c r="J24" s="431"/>
      <c r="K24" s="24"/>
      <c r="L24" s="115"/>
      <c r="M24" s="299"/>
      <c r="N24" s="49"/>
      <c r="O24" s="326"/>
      <c r="P24" s="326"/>
      <c r="Q24" s="326"/>
      <c r="R24" s="326"/>
      <c r="S24" s="326"/>
      <c r="T24" s="258"/>
      <c r="U24" s="49"/>
      <c r="V24" s="49"/>
      <c r="W24" s="436"/>
      <c r="X24" s="437"/>
    </row>
    <row r="25" s="41" customFormat="1" ht="15" customHeight="1" spans="1:24">
      <c r="A25" s="27"/>
      <c r="B25" s="423"/>
      <c r="C25" s="424"/>
      <c r="D25" s="348"/>
      <c r="E25" s="425"/>
      <c r="F25" s="426"/>
      <c r="G25" s="426"/>
      <c r="H25" s="426"/>
      <c r="I25" s="430"/>
      <c r="J25" s="431"/>
      <c r="K25" s="24"/>
      <c r="L25" s="115"/>
      <c r="M25" s="299"/>
      <c r="N25" s="49"/>
      <c r="O25" s="326"/>
      <c r="P25" s="326"/>
      <c r="Q25" s="326"/>
      <c r="R25" s="326"/>
      <c r="S25" s="326"/>
      <c r="T25" s="258"/>
      <c r="U25" s="49"/>
      <c r="V25" s="49"/>
      <c r="W25" s="436"/>
      <c r="X25" s="437"/>
    </row>
    <row r="26" s="41" customFormat="1" ht="15" customHeight="1" spans="1:24">
      <c r="A26" s="27"/>
      <c r="B26" s="423"/>
      <c r="C26" s="424"/>
      <c r="D26" s="348"/>
      <c r="E26" s="425"/>
      <c r="F26" s="426"/>
      <c r="G26" s="426"/>
      <c r="H26" s="426"/>
      <c r="I26" s="430"/>
      <c r="J26" s="431"/>
      <c r="K26" s="24"/>
      <c r="L26" s="115"/>
      <c r="M26" s="299"/>
      <c r="N26" s="49"/>
      <c r="O26" s="326"/>
      <c r="P26" s="326"/>
      <c r="Q26" s="326"/>
      <c r="R26" s="326"/>
      <c r="S26" s="326"/>
      <c r="T26" s="258"/>
      <c r="U26" s="49"/>
      <c r="V26" s="49"/>
      <c r="W26" s="436"/>
      <c r="X26" s="437"/>
    </row>
    <row r="27" s="41" customFormat="1" ht="15" customHeight="1" spans="1:24">
      <c r="A27" s="27"/>
      <c r="B27" s="423"/>
      <c r="C27" s="424"/>
      <c r="D27" s="348"/>
      <c r="E27" s="425"/>
      <c r="F27" s="426"/>
      <c r="G27" s="426"/>
      <c r="H27" s="426"/>
      <c r="I27" s="430"/>
      <c r="J27" s="431"/>
      <c r="K27" s="24"/>
      <c r="L27" s="115"/>
      <c r="M27" s="299"/>
      <c r="N27" s="49"/>
      <c r="O27" s="326"/>
      <c r="P27" s="326"/>
      <c r="Q27" s="326"/>
      <c r="R27" s="326"/>
      <c r="S27" s="326"/>
      <c r="T27" s="258"/>
      <c r="U27" s="49"/>
      <c r="V27" s="49"/>
      <c r="W27" s="436"/>
      <c r="X27" s="437"/>
    </row>
    <row r="28" s="41" customFormat="1" ht="15" customHeight="1" spans="1:24">
      <c r="A28" s="27"/>
      <c r="B28" s="423"/>
      <c r="C28" s="424"/>
      <c r="D28" s="348"/>
      <c r="E28" s="425"/>
      <c r="F28" s="426"/>
      <c r="G28" s="426"/>
      <c r="H28" s="426"/>
      <c r="I28" s="430"/>
      <c r="J28" s="431"/>
      <c r="K28" s="24"/>
      <c r="L28" s="115"/>
      <c r="M28" s="299"/>
      <c r="N28" s="49"/>
      <c r="O28" s="326"/>
      <c r="P28" s="326"/>
      <c r="Q28" s="326"/>
      <c r="R28" s="326"/>
      <c r="S28" s="326"/>
      <c r="T28" s="258"/>
      <c r="U28" s="49"/>
      <c r="V28" s="49"/>
      <c r="W28" s="436"/>
      <c r="X28" s="437"/>
    </row>
    <row r="29" s="41" customFormat="1" ht="15" customHeight="1" spans="1:24">
      <c r="A29" s="27"/>
      <c r="B29" s="423"/>
      <c r="C29" s="424"/>
      <c r="D29" s="348"/>
      <c r="E29" s="425"/>
      <c r="F29" s="426"/>
      <c r="G29" s="426"/>
      <c r="H29" s="426"/>
      <c r="I29" s="430"/>
      <c r="J29" s="431"/>
      <c r="K29" s="24"/>
      <c r="L29" s="115"/>
      <c r="M29" s="299"/>
      <c r="N29" s="49"/>
      <c r="O29" s="326"/>
      <c r="P29" s="326"/>
      <c r="Q29" s="326"/>
      <c r="R29" s="326"/>
      <c r="S29" s="326"/>
      <c r="T29" s="258"/>
      <c r="U29" s="49"/>
      <c r="V29" s="49"/>
      <c r="W29" s="436"/>
      <c r="X29" s="437"/>
    </row>
    <row r="30" s="41" customFormat="1" ht="15" customHeight="1" spans="1:24">
      <c r="A30" s="27"/>
      <c r="B30" s="423"/>
      <c r="C30" s="424"/>
      <c r="D30" s="348"/>
      <c r="E30" s="425"/>
      <c r="F30" s="426"/>
      <c r="G30" s="426"/>
      <c r="H30" s="426"/>
      <c r="I30" s="430"/>
      <c r="J30" s="431"/>
      <c r="K30" s="24"/>
      <c r="L30" s="115"/>
      <c r="M30" s="299"/>
      <c r="N30" s="49"/>
      <c r="O30" s="326"/>
      <c r="P30" s="326"/>
      <c r="Q30" s="326"/>
      <c r="R30" s="326"/>
      <c r="S30" s="326"/>
      <c r="T30" s="258"/>
      <c r="U30" s="49"/>
      <c r="V30" s="49"/>
      <c r="W30" s="436"/>
      <c r="X30" s="437"/>
    </row>
    <row r="31" ht="15" customHeight="1" spans="1:24">
      <c r="A31" s="27"/>
      <c r="B31" s="423"/>
      <c r="C31" s="424"/>
      <c r="D31" s="400"/>
      <c r="E31" s="425"/>
      <c r="F31" s="426"/>
      <c r="G31" s="426"/>
      <c r="H31" s="426"/>
      <c r="I31" s="430"/>
      <c r="J31" s="431"/>
      <c r="K31" s="32"/>
      <c r="L31" s="65"/>
      <c r="M31" s="365"/>
      <c r="N31" s="365"/>
      <c r="O31" s="326"/>
      <c r="P31" s="326"/>
      <c r="Q31" s="326"/>
      <c r="R31" s="326"/>
      <c r="S31" s="326"/>
      <c r="T31" s="32"/>
      <c r="U31" s="32"/>
      <c r="V31" s="32"/>
      <c r="W31" s="63"/>
      <c r="X31" s="437"/>
    </row>
    <row r="32" ht="15" customHeight="1" spans="1:23">
      <c r="A32" s="27"/>
      <c r="B32" s="423"/>
      <c r="C32" s="424"/>
      <c r="D32" s="400"/>
      <c r="E32" s="425"/>
      <c r="F32" s="29"/>
      <c r="G32" s="27"/>
      <c r="H32" s="27"/>
      <c r="I32" s="430"/>
      <c r="J32" s="432"/>
      <c r="K32" s="32"/>
      <c r="L32" s="65"/>
      <c r="M32" s="365"/>
      <c r="N32" s="365"/>
      <c r="O32" s="326"/>
      <c r="P32" s="326"/>
      <c r="Q32" s="326"/>
      <c r="R32" s="326"/>
      <c r="S32" s="326"/>
      <c r="T32" s="32"/>
      <c r="U32" s="32"/>
      <c r="V32" s="32"/>
      <c r="W32" s="63"/>
    </row>
    <row r="33" ht="15" customHeight="1" spans="1:23">
      <c r="A33" s="27"/>
      <c r="B33" s="427"/>
      <c r="C33" s="30"/>
      <c r="D33" s="400"/>
      <c r="E33" s="349"/>
      <c r="F33" s="29"/>
      <c r="G33" s="27"/>
      <c r="H33" s="27"/>
      <c r="I33" s="27"/>
      <c r="J33" s="433"/>
      <c r="K33" s="32"/>
      <c r="L33" s="65"/>
      <c r="M33" s="365"/>
      <c r="N33" s="365"/>
      <c r="O33" s="32"/>
      <c r="P33" s="418"/>
      <c r="Q33" s="32"/>
      <c r="R33" s="32"/>
      <c r="S33" s="32"/>
      <c r="T33" s="32"/>
      <c r="U33" s="32"/>
      <c r="V33" s="32"/>
      <c r="W33" s="63"/>
    </row>
    <row r="34" s="70" customFormat="1" ht="15" customHeight="1" spans="1:23">
      <c r="A34" s="91" t="s">
        <v>645</v>
      </c>
      <c r="B34" s="227"/>
      <c r="C34" s="92"/>
      <c r="D34" s="226"/>
      <c r="E34" s="163"/>
      <c r="F34" s="163"/>
      <c r="G34" s="88"/>
      <c r="H34" s="88"/>
      <c r="I34" s="88"/>
      <c r="J34" s="337"/>
      <c r="K34" s="86"/>
      <c r="L34" s="84"/>
      <c r="M34" s="85">
        <f>SUM(M31:M33)</f>
        <v>0</v>
      </c>
      <c r="N34" s="85">
        <f>SUM(N31:N33)</f>
        <v>0</v>
      </c>
      <c r="O34" s="85">
        <f>SUM(O8:O33)</f>
        <v>0</v>
      </c>
      <c r="P34" s="85"/>
      <c r="Q34" s="85">
        <f>SUM(Q8:Q33)</f>
        <v>0</v>
      </c>
      <c r="R34" s="85"/>
      <c r="S34" s="85">
        <f>SUM(S8:S33)</f>
        <v>0</v>
      </c>
      <c r="T34" s="86"/>
      <c r="U34" s="86" t="str">
        <f>IF(N34=0,"",(Q34-N34)/N34*100)</f>
        <v/>
      </c>
      <c r="V34" s="86"/>
      <c r="W34" s="226"/>
    </row>
    <row r="35" s="70" customFormat="1" ht="15" customHeight="1" spans="1:23">
      <c r="A35" s="246" t="s">
        <v>1024</v>
      </c>
      <c r="B35" s="360"/>
      <c r="C35" s="247"/>
      <c r="D35" s="226"/>
      <c r="E35" s="163"/>
      <c r="F35" s="163"/>
      <c r="G35" s="88"/>
      <c r="H35" s="88"/>
      <c r="I35" s="88"/>
      <c r="J35" s="337"/>
      <c r="K35" s="86"/>
      <c r="L35" s="84"/>
      <c r="M35" s="85"/>
      <c r="N35" s="86"/>
      <c r="O35" s="86"/>
      <c r="P35" s="183"/>
      <c r="Q35" s="86"/>
      <c r="R35" s="86"/>
      <c r="S35" s="86"/>
      <c r="T35" s="86"/>
      <c r="U35" s="86" t="str">
        <f>IF(N35=0,"",(Q35-N35)/N35*100)</f>
        <v/>
      </c>
      <c r="V35" s="86"/>
      <c r="W35" s="226"/>
    </row>
    <row r="36" s="70" customFormat="1" ht="15" customHeight="1" spans="1:23">
      <c r="A36" s="91" t="s">
        <v>745</v>
      </c>
      <c r="B36" s="227"/>
      <c r="C36" s="92"/>
      <c r="D36" s="226"/>
      <c r="E36" s="163"/>
      <c r="F36" s="163"/>
      <c r="G36" s="88"/>
      <c r="H36" s="88"/>
      <c r="I36" s="88"/>
      <c r="J36" s="337"/>
      <c r="K36" s="86">
        <f>SUM(K31:K35)</f>
        <v>0</v>
      </c>
      <c r="L36" s="84">
        <f>SUM(L31:L35)</f>
        <v>0</v>
      </c>
      <c r="M36" s="85">
        <f>M34-M35</f>
        <v>0</v>
      </c>
      <c r="N36" s="85">
        <f>N34-N35</f>
        <v>0</v>
      </c>
      <c r="O36" s="85">
        <f>O34-O35</f>
        <v>0</v>
      </c>
      <c r="P36" s="85"/>
      <c r="Q36" s="85">
        <f>Q34-Q35</f>
        <v>0</v>
      </c>
      <c r="R36" s="85">
        <f>R34-R35</f>
        <v>0</v>
      </c>
      <c r="S36" s="85">
        <f>S34-S35</f>
        <v>0</v>
      </c>
      <c r="T36" s="86"/>
      <c r="U36" s="86" t="str">
        <f>IF(N36=0,"",(Q36-N36)/N36*100)</f>
        <v/>
      </c>
      <c r="V36" s="86"/>
      <c r="W36" s="226"/>
    </row>
    <row r="37" s="70" customFormat="1" customHeight="1" spans="1:19">
      <c r="A37" s="184" t="str">
        <f>封面!$D$17&amp;封面!$E$17</f>
        <v>被评估单位（或产权持有单位）填表人：</v>
      </c>
      <c r="B37" s="69"/>
      <c r="C37" s="69"/>
      <c r="Q37" s="184" t="str">
        <f>"评估人员："&amp;评估人员!$D$16</f>
        <v>评估人员：</v>
      </c>
      <c r="R37" s="184" t="s">
        <v>1015</v>
      </c>
      <c r="S37" s="184"/>
    </row>
    <row r="38" s="70" customFormat="1" customHeight="1" spans="1:3">
      <c r="A38" s="184" t="str">
        <f>封面!$D$19&amp;封面!$E$19&amp;封面!$F$19&amp;封面!$G$19&amp;封面!$H$19&amp;封面!$I$19&amp;封面!$J$19</f>
        <v>填表日期：2020年5月20日</v>
      </c>
      <c r="B38" s="69"/>
      <c r="C38" s="69"/>
    </row>
    <row r="39" s="70" customFormat="1" customHeight="1"/>
  </sheetData>
  <mergeCells count="22">
    <mergeCell ref="A2:W2"/>
    <mergeCell ref="A3:W3"/>
    <mergeCell ref="K6:L6"/>
    <mergeCell ref="M6:N6"/>
    <mergeCell ref="O6:S6"/>
    <mergeCell ref="A34:C34"/>
    <mergeCell ref="A35:C35"/>
    <mergeCell ref="A36:C36"/>
    <mergeCell ref="A6:A7"/>
    <mergeCell ref="B6:B7"/>
    <mergeCell ref="C6:C7"/>
    <mergeCell ref="D6:D7"/>
    <mergeCell ref="E6:E7"/>
    <mergeCell ref="F6:F7"/>
    <mergeCell ref="G6:G7"/>
    <mergeCell ref="H6:H7"/>
    <mergeCell ref="I6:I7"/>
    <mergeCell ref="J6:J7"/>
    <mergeCell ref="T6:T7"/>
    <mergeCell ref="U6:U7"/>
    <mergeCell ref="V6:V7"/>
    <mergeCell ref="W6:W7"/>
  </mergeCells>
  <hyperlinks>
    <hyperlink ref="A1" location="索引目录!E39" display="返回索引页"/>
    <hyperlink ref="B1" location="'4-6固定资产汇总'!B9" display="返回"/>
  </hyperlinks>
  <printOptions horizontalCentered="1" verticalCentered="1"/>
  <pageMargins left="0.388888888888889" right="0.388888888888889" top="1.22013888888889" bottom="0.388888888888889" header="0.388888888888889" footer="0.388888888888889"/>
  <pageSetup paperSize="9" scale="95" fitToHeight="0" orientation="landscape"/>
  <headerFooter alignWithMargins="0">
    <oddHeader>&amp;R&amp;"宋体,常规"&amp;10
&amp;"仿宋_GB2312,常规"共&amp;N页第&amp;P页</oddHeader>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sheetPr>
  <dimension ref="A1:V24"/>
  <sheetViews>
    <sheetView workbookViewId="0">
      <pane xSplit="3" ySplit="7" topLeftCell="D8" activePane="bottomRight" state="frozen"/>
      <selection/>
      <selection pane="topRight"/>
      <selection pane="bottomLeft"/>
      <selection pane="bottomRight" activeCell="A8" sqref="$A8:$XFD14"/>
    </sheetView>
  </sheetViews>
  <sheetFormatPr defaultColWidth="8.64166666666667" defaultRowHeight="15.75" customHeight="1"/>
  <cols>
    <col min="1" max="1" width="4.5" style="13" customWidth="1"/>
    <col min="2" max="2" width="17.2083333333333" style="13" customWidth="1"/>
    <col min="3" max="3" width="8" style="13" hidden="1" customWidth="1" outlineLevel="1"/>
    <col min="4" max="4" width="6" style="13" customWidth="1" collapsed="1"/>
    <col min="5" max="5" width="4.70833333333333" style="13" customWidth="1"/>
    <col min="6" max="6" width="16.3583333333333" style="13" customWidth="1"/>
    <col min="7" max="7" width="5" style="13" customWidth="1"/>
    <col min="8" max="8" width="4.85833333333333" style="13" hidden="1" customWidth="1"/>
    <col min="9" max="9" width="9" style="13" customWidth="1"/>
    <col min="10" max="11" width="11" style="13" hidden="1" customWidth="1" outlineLevel="1"/>
    <col min="12" max="12" width="7" style="13" customWidth="1" collapsed="1"/>
    <col min="13" max="13" width="6.925" style="13" customWidth="1"/>
    <col min="14" max="14" width="11" style="13" customWidth="1"/>
    <col min="15" max="15" width="8.06666666666667" style="13" customWidth="1"/>
    <col min="16" max="16" width="11" style="13" customWidth="1"/>
    <col min="17" max="17" width="7" style="13" customWidth="1"/>
    <col min="18" max="18" width="11" style="13" customWidth="1"/>
    <col min="19" max="19" width="6.85833333333333" style="13" hidden="1" customWidth="1"/>
    <col min="20" max="20" width="6.06666666666667" style="13" hidden="1" customWidth="1"/>
    <col min="21" max="21" width="9.64166666666667" style="13" customWidth="1"/>
    <col min="22" max="34" width="9" style="13"/>
    <col min="35" max="16384" width="8.64166666666667" style="13"/>
  </cols>
  <sheetData>
    <row r="1" ht="15.4" spans="1:21">
      <c r="A1" s="180" t="s">
        <v>19</v>
      </c>
      <c r="B1" s="15" t="s">
        <v>572</v>
      </c>
      <c r="C1" s="16"/>
      <c r="D1" s="16"/>
      <c r="E1" s="16"/>
      <c r="F1" s="16"/>
      <c r="G1" s="16"/>
      <c r="H1" s="16"/>
      <c r="I1" s="16"/>
      <c r="J1" s="16"/>
      <c r="K1" s="16"/>
      <c r="L1" s="16"/>
      <c r="M1" s="16"/>
      <c r="N1" s="16"/>
      <c r="O1" s="16"/>
      <c r="P1" s="16"/>
      <c r="Q1" s="16"/>
      <c r="R1" s="16"/>
      <c r="S1" s="16"/>
      <c r="T1" s="16"/>
      <c r="U1" s="16"/>
    </row>
    <row r="2" s="47" customFormat="1" ht="30" customHeight="1" spans="1:21">
      <c r="A2" s="17" t="s">
        <v>1025</v>
      </c>
      <c r="B2" s="17"/>
      <c r="C2" s="17"/>
      <c r="D2" s="17"/>
      <c r="E2" s="17"/>
      <c r="F2" s="17"/>
      <c r="G2" s="17"/>
      <c r="H2" s="17"/>
      <c r="I2" s="17"/>
      <c r="J2" s="17"/>
      <c r="K2" s="17"/>
      <c r="L2" s="17"/>
      <c r="M2" s="17"/>
      <c r="N2" s="17"/>
      <c r="O2" s="17"/>
      <c r="P2" s="17"/>
      <c r="Q2" s="17"/>
      <c r="R2" s="17"/>
      <c r="S2" s="17"/>
      <c r="T2" s="17"/>
      <c r="U2" s="17"/>
    </row>
    <row r="3" ht="15" customHeight="1" spans="1:21">
      <c r="A3" s="18" t="str">
        <f>'1-汇总表'!A3:G3</f>
        <v>评估基准日：2020年7月30日</v>
      </c>
      <c r="B3" s="18"/>
      <c r="C3" s="18"/>
      <c r="D3" s="18"/>
      <c r="E3" s="18"/>
      <c r="F3" s="18"/>
      <c r="G3" s="18"/>
      <c r="H3" s="18"/>
      <c r="I3" s="19"/>
      <c r="J3" s="19"/>
      <c r="K3" s="19"/>
      <c r="L3" s="19"/>
      <c r="M3" s="19"/>
      <c r="N3" s="19"/>
      <c r="O3" s="19"/>
      <c r="P3" s="19"/>
      <c r="Q3" s="19"/>
      <c r="R3" s="19"/>
      <c r="S3" s="19"/>
      <c r="T3" s="19"/>
      <c r="U3" s="19"/>
    </row>
    <row r="4" ht="15" customHeight="1" spans="1:21">
      <c r="A4" s="20"/>
      <c r="B4" s="20"/>
      <c r="C4" s="20"/>
      <c r="D4" s="20"/>
      <c r="E4" s="20"/>
      <c r="F4" s="20"/>
      <c r="G4" s="20"/>
      <c r="H4" s="20"/>
      <c r="I4" s="56"/>
      <c r="J4" s="56"/>
      <c r="K4" s="56"/>
      <c r="L4" s="56"/>
      <c r="M4" s="56"/>
      <c r="N4" s="56"/>
      <c r="O4" s="56"/>
      <c r="P4" s="56"/>
      <c r="Q4" s="56"/>
      <c r="R4" s="56"/>
      <c r="S4" s="56"/>
      <c r="T4" s="56"/>
      <c r="U4" s="419" t="s">
        <v>1026</v>
      </c>
    </row>
    <row r="5" ht="15" customHeight="1" spans="1:21">
      <c r="A5" s="22" t="str">
        <f>'1-汇总表'!A5</f>
        <v>被评估单位（或产权持有单位）：贡山县隆鑫矿业有限公司</v>
      </c>
      <c r="G5" s="398"/>
      <c r="H5" s="398"/>
      <c r="I5" s="398"/>
      <c r="U5" s="420" t="s">
        <v>22</v>
      </c>
    </row>
    <row r="6" s="41" customFormat="1" ht="15" customHeight="1" spans="1:21">
      <c r="A6" s="24" t="s">
        <v>379</v>
      </c>
      <c r="B6" s="49" t="s">
        <v>1018</v>
      </c>
      <c r="C6" s="347" t="s">
        <v>952</v>
      </c>
      <c r="D6" s="64" t="s">
        <v>1019</v>
      </c>
      <c r="E6" s="64" t="s">
        <v>1027</v>
      </c>
      <c r="F6" s="64" t="s">
        <v>1028</v>
      </c>
      <c r="G6" s="64" t="s">
        <v>1029</v>
      </c>
      <c r="H6" s="64" t="s">
        <v>1030</v>
      </c>
      <c r="I6" s="64" t="s">
        <v>1031</v>
      </c>
      <c r="J6" s="24" t="s">
        <v>541</v>
      </c>
      <c r="K6" s="50"/>
      <c r="L6" s="275" t="s">
        <v>542</v>
      </c>
      <c r="M6" s="411"/>
      <c r="N6" s="24" t="s">
        <v>543</v>
      </c>
      <c r="O6" s="24"/>
      <c r="P6" s="24"/>
      <c r="Q6" s="24"/>
      <c r="R6" s="24"/>
      <c r="S6" s="256" t="s">
        <v>544</v>
      </c>
      <c r="T6" s="64" t="s">
        <v>576</v>
      </c>
      <c r="U6" s="64" t="s">
        <v>467</v>
      </c>
    </row>
    <row r="7" s="41" customFormat="1" ht="26.05" customHeight="1" spans="1:22">
      <c r="A7" s="49"/>
      <c r="B7" s="49"/>
      <c r="C7" s="348"/>
      <c r="D7" s="49"/>
      <c r="E7" s="49"/>
      <c r="F7" s="49"/>
      <c r="G7" s="49"/>
      <c r="H7" s="49"/>
      <c r="I7" s="49"/>
      <c r="J7" s="24" t="s">
        <v>928</v>
      </c>
      <c r="K7" s="25" t="s">
        <v>929</v>
      </c>
      <c r="L7" s="52" t="s">
        <v>928</v>
      </c>
      <c r="M7" s="24" t="s">
        <v>929</v>
      </c>
      <c r="N7" s="24" t="s">
        <v>928</v>
      </c>
      <c r="O7" s="24" t="s">
        <v>960</v>
      </c>
      <c r="P7" s="24" t="s">
        <v>929</v>
      </c>
      <c r="Q7" s="340" t="s">
        <v>837</v>
      </c>
      <c r="R7" s="341" t="s">
        <v>833</v>
      </c>
      <c r="S7" s="258"/>
      <c r="T7" s="49"/>
      <c r="U7" s="49"/>
      <c r="V7" s="395"/>
    </row>
    <row r="8" ht="15" customHeight="1" spans="1:21">
      <c r="A8" s="27"/>
      <c r="B8" s="399"/>
      <c r="C8" s="400"/>
      <c r="D8" s="401"/>
      <c r="E8" s="27"/>
      <c r="F8" s="402"/>
      <c r="G8" s="403"/>
      <c r="H8" s="27"/>
      <c r="I8" s="412"/>
      <c r="J8" s="32"/>
      <c r="K8" s="31"/>
      <c r="L8" s="34"/>
      <c r="M8" s="32"/>
      <c r="N8" s="413"/>
      <c r="O8" s="413"/>
      <c r="P8" s="414"/>
      <c r="Q8" s="421"/>
      <c r="R8" s="422"/>
      <c r="S8" s="32"/>
      <c r="T8" s="32"/>
      <c r="U8" s="318"/>
    </row>
    <row r="9" ht="15" customHeight="1" spans="1:21">
      <c r="A9" s="27"/>
      <c r="B9" s="399"/>
      <c r="C9" s="400"/>
      <c r="D9" s="404"/>
      <c r="E9" s="27"/>
      <c r="F9" s="405"/>
      <c r="G9" s="406"/>
      <c r="H9" s="27"/>
      <c r="I9" s="412"/>
      <c r="J9" s="32"/>
      <c r="K9" s="31"/>
      <c r="L9" s="34"/>
      <c r="M9" s="32"/>
      <c r="N9" s="413"/>
      <c r="O9" s="413"/>
      <c r="P9" s="414"/>
      <c r="Q9" s="421"/>
      <c r="R9" s="422"/>
      <c r="S9" s="32"/>
      <c r="T9" s="32"/>
      <c r="U9" s="318"/>
    </row>
    <row r="10" ht="15" customHeight="1" spans="1:21">
      <c r="A10" s="27"/>
      <c r="B10" s="407"/>
      <c r="C10" s="400"/>
      <c r="D10" s="401"/>
      <c r="E10" s="27"/>
      <c r="F10" s="408"/>
      <c r="G10" s="406"/>
      <c r="H10" s="27"/>
      <c r="I10" s="415"/>
      <c r="J10" s="32"/>
      <c r="K10" s="31"/>
      <c r="L10" s="34"/>
      <c r="M10" s="32"/>
      <c r="N10" s="416"/>
      <c r="O10" s="416"/>
      <c r="P10" s="414"/>
      <c r="Q10" s="421"/>
      <c r="R10" s="422"/>
      <c r="S10" s="32"/>
      <c r="T10" s="32"/>
      <c r="U10" s="33"/>
    </row>
    <row r="11" ht="15" customHeight="1" spans="1:21">
      <c r="A11" s="27"/>
      <c r="B11" s="407"/>
      <c r="C11" s="400"/>
      <c r="D11" s="401"/>
      <c r="E11" s="27"/>
      <c r="F11" s="408"/>
      <c r="G11" s="406"/>
      <c r="H11" s="27"/>
      <c r="I11" s="415"/>
      <c r="J11" s="32"/>
      <c r="K11" s="31"/>
      <c r="L11" s="34"/>
      <c r="M11" s="32"/>
      <c r="N11" s="416"/>
      <c r="O11" s="416"/>
      <c r="P11" s="414"/>
      <c r="Q11" s="421"/>
      <c r="R11" s="422"/>
      <c r="S11" s="32"/>
      <c r="T11" s="32"/>
      <c r="U11" s="33"/>
    </row>
    <row r="12" ht="15" customHeight="1" spans="1:21">
      <c r="A12" s="27"/>
      <c r="B12" s="407"/>
      <c r="C12" s="400"/>
      <c r="D12" s="401"/>
      <c r="E12" s="27"/>
      <c r="F12" s="408"/>
      <c r="G12" s="406"/>
      <c r="H12" s="27"/>
      <c r="I12" s="415"/>
      <c r="J12" s="32"/>
      <c r="K12" s="31"/>
      <c r="L12" s="34"/>
      <c r="M12" s="32"/>
      <c r="N12" s="416"/>
      <c r="O12" s="416"/>
      <c r="P12" s="414"/>
      <c r="Q12" s="421"/>
      <c r="R12" s="422"/>
      <c r="S12" s="32"/>
      <c r="T12" s="32"/>
      <c r="U12" s="33"/>
    </row>
    <row r="13" ht="15" customHeight="1" spans="1:21">
      <c r="A13" s="27"/>
      <c r="B13" s="407"/>
      <c r="C13" s="400"/>
      <c r="D13" s="401"/>
      <c r="E13" s="27"/>
      <c r="F13" s="408"/>
      <c r="G13" s="406"/>
      <c r="H13" s="27"/>
      <c r="I13" s="415"/>
      <c r="J13" s="32"/>
      <c r="K13" s="31"/>
      <c r="L13" s="34"/>
      <c r="M13" s="32"/>
      <c r="N13" s="416"/>
      <c r="O13" s="416"/>
      <c r="P13" s="414"/>
      <c r="Q13" s="421"/>
      <c r="R13" s="422"/>
      <c r="S13" s="32"/>
      <c r="T13" s="32"/>
      <c r="U13" s="33"/>
    </row>
    <row r="14" ht="15" customHeight="1" spans="1:21">
      <c r="A14" s="27"/>
      <c r="B14" s="407"/>
      <c r="C14" s="400"/>
      <c r="D14" s="401"/>
      <c r="E14" s="27"/>
      <c r="F14" s="408"/>
      <c r="G14" s="406"/>
      <c r="H14" s="27"/>
      <c r="I14" s="415"/>
      <c r="J14" s="32"/>
      <c r="K14" s="31"/>
      <c r="L14" s="34"/>
      <c r="M14" s="32"/>
      <c r="N14" s="416"/>
      <c r="O14" s="416"/>
      <c r="P14" s="414"/>
      <c r="Q14" s="421"/>
      <c r="R14" s="422"/>
      <c r="S14" s="32"/>
      <c r="T14" s="32"/>
      <c r="U14" s="33"/>
    </row>
    <row r="15" ht="15" customHeight="1" spans="1:21">
      <c r="A15" s="88"/>
      <c r="B15" s="407"/>
      <c r="C15" s="226"/>
      <c r="D15" s="401"/>
      <c r="E15" s="409"/>
      <c r="F15" s="408"/>
      <c r="G15" s="406"/>
      <c r="H15" s="88"/>
      <c r="I15" s="417"/>
      <c r="J15" s="86"/>
      <c r="K15" s="84"/>
      <c r="L15" s="85"/>
      <c r="M15" s="86"/>
      <c r="N15" s="416"/>
      <c r="O15" s="416"/>
      <c r="P15" s="414"/>
      <c r="Q15" s="421"/>
      <c r="R15" s="422"/>
      <c r="S15" s="86"/>
      <c r="T15" s="32"/>
      <c r="U15" s="33"/>
    </row>
    <row r="16" ht="15" customHeight="1" spans="1:21">
      <c r="A16" s="88"/>
      <c r="B16" s="165"/>
      <c r="C16" s="226"/>
      <c r="D16" s="88"/>
      <c r="E16" s="88"/>
      <c r="F16" s="88"/>
      <c r="G16" s="245"/>
      <c r="H16" s="88"/>
      <c r="I16" s="163"/>
      <c r="J16" s="86"/>
      <c r="K16" s="84"/>
      <c r="L16" s="85"/>
      <c r="M16" s="86"/>
      <c r="N16" s="86"/>
      <c r="O16" s="183"/>
      <c r="P16" s="86"/>
      <c r="Q16" s="86"/>
      <c r="R16" s="86"/>
      <c r="S16" s="86"/>
      <c r="T16" s="32"/>
      <c r="U16" s="33"/>
    </row>
    <row r="17" ht="15" customHeight="1" spans="1:21">
      <c r="A17" s="88"/>
      <c r="B17" s="165"/>
      <c r="C17" s="226"/>
      <c r="D17" s="88"/>
      <c r="E17" s="88"/>
      <c r="F17" s="88"/>
      <c r="G17" s="245"/>
      <c r="H17" s="88"/>
      <c r="I17" s="163"/>
      <c r="J17" s="86"/>
      <c r="K17" s="84"/>
      <c r="L17" s="85"/>
      <c r="M17" s="86"/>
      <c r="N17" s="86"/>
      <c r="O17" s="183"/>
      <c r="P17" s="86"/>
      <c r="Q17" s="86"/>
      <c r="R17" s="86"/>
      <c r="S17" s="86"/>
      <c r="T17" s="32"/>
      <c r="U17" s="33"/>
    </row>
    <row r="18" ht="15" customHeight="1" spans="1:21">
      <c r="A18" s="88"/>
      <c r="B18" s="165"/>
      <c r="C18" s="226"/>
      <c r="D18" s="88"/>
      <c r="E18" s="88"/>
      <c r="F18" s="88"/>
      <c r="G18" s="245"/>
      <c r="H18" s="88"/>
      <c r="I18" s="163"/>
      <c r="J18" s="86"/>
      <c r="K18" s="84"/>
      <c r="L18" s="85"/>
      <c r="M18" s="86"/>
      <c r="N18" s="86"/>
      <c r="O18" s="183"/>
      <c r="P18" s="86"/>
      <c r="Q18" s="86"/>
      <c r="R18" s="86"/>
      <c r="S18" s="86"/>
      <c r="T18" s="32" t="str">
        <f>IF(M18=0,"",(P18-M18)/M18*100)</f>
        <v/>
      </c>
      <c r="U18" s="33"/>
    </row>
    <row r="19" ht="15" customHeight="1" spans="1:21">
      <c r="A19" s="27"/>
      <c r="B19" s="28"/>
      <c r="C19" s="400"/>
      <c r="D19" s="27"/>
      <c r="E19" s="27"/>
      <c r="F19" s="27"/>
      <c r="G19" s="30"/>
      <c r="H19" s="27"/>
      <c r="I19" s="29"/>
      <c r="J19" s="32"/>
      <c r="K19" s="31"/>
      <c r="L19" s="34"/>
      <c r="M19" s="32"/>
      <c r="N19" s="32"/>
      <c r="O19" s="418"/>
      <c r="P19" s="32"/>
      <c r="Q19" s="32"/>
      <c r="R19" s="32"/>
      <c r="S19" s="32"/>
      <c r="T19" s="32"/>
      <c r="U19" s="33"/>
    </row>
    <row r="20" s="70" customFormat="1" ht="15" customHeight="1" spans="1:21">
      <c r="A20" s="245" t="s">
        <v>645</v>
      </c>
      <c r="B20" s="245"/>
      <c r="C20" s="245"/>
      <c r="D20" s="88"/>
      <c r="E20" s="88"/>
      <c r="F20" s="88"/>
      <c r="G20" s="245"/>
      <c r="H20" s="88"/>
      <c r="I20" s="163"/>
      <c r="J20" s="86"/>
      <c r="K20" s="84"/>
      <c r="L20" s="85">
        <f>SUM(L8:L19)</f>
        <v>0</v>
      </c>
      <c r="M20" s="85">
        <f>SUM(M8:M19)</f>
        <v>0</v>
      </c>
      <c r="N20" s="85">
        <f>SUM(N8:N19)</f>
        <v>0</v>
      </c>
      <c r="O20" s="85"/>
      <c r="P20" s="85">
        <f>SUM(P8:P19)</f>
        <v>0</v>
      </c>
      <c r="Q20" s="85"/>
      <c r="R20" s="85">
        <f>SUM(R8:R19)</f>
        <v>0</v>
      </c>
      <c r="S20" s="86"/>
      <c r="T20" s="86"/>
      <c r="U20" s="171"/>
    </row>
    <row r="21" ht="15" customHeight="1" spans="1:21">
      <c r="A21" s="410" t="s">
        <v>1032</v>
      </c>
      <c r="B21" s="410"/>
      <c r="C21" s="410"/>
      <c r="D21" s="27"/>
      <c r="E21" s="27"/>
      <c r="F21" s="27"/>
      <c r="G21" s="30"/>
      <c r="H21" s="27"/>
      <c r="I21" s="29"/>
      <c r="J21" s="32"/>
      <c r="K21" s="31"/>
      <c r="L21" s="34"/>
      <c r="M21" s="86"/>
      <c r="N21" s="86"/>
      <c r="O21" s="183"/>
      <c r="P21" s="86"/>
      <c r="Q21" s="86"/>
      <c r="R21" s="86"/>
      <c r="S21" s="86"/>
      <c r="T21" s="32"/>
      <c r="U21" s="33"/>
    </row>
    <row r="22" ht="15" customHeight="1" spans="1:21">
      <c r="A22" s="30" t="s">
        <v>745</v>
      </c>
      <c r="B22" s="30"/>
      <c r="C22" s="30"/>
      <c r="D22" s="27"/>
      <c r="E22" s="27"/>
      <c r="F22" s="27"/>
      <c r="G22" s="30"/>
      <c r="H22" s="27"/>
      <c r="I22" s="29"/>
      <c r="J22" s="32">
        <f>SUM(J8:J21)</f>
        <v>0</v>
      </c>
      <c r="K22" s="31">
        <f>SUM(K8:K21)</f>
        <v>0</v>
      </c>
      <c r="L22" s="34">
        <f>L20-L21</f>
        <v>0</v>
      </c>
      <c r="M22" s="34">
        <f>M20-M21</f>
        <v>0</v>
      </c>
      <c r="N22" s="34">
        <f>N20-N21</f>
        <v>0</v>
      </c>
      <c r="O22" s="34"/>
      <c r="P22" s="34">
        <f>P20-P21</f>
        <v>0</v>
      </c>
      <c r="Q22" s="34">
        <f>Q20-Q21</f>
        <v>0</v>
      </c>
      <c r="R22" s="34">
        <f>R20-R21</f>
        <v>0</v>
      </c>
      <c r="S22" s="86"/>
      <c r="T22" s="32"/>
      <c r="U22" s="33"/>
    </row>
    <row r="23" s="38" customFormat="1" customHeight="1" spans="1:18">
      <c r="A23" s="37" t="str">
        <f>封面!$D$17&amp;封面!$E$17</f>
        <v>被评估单位（或产权持有单位）填表人：</v>
      </c>
      <c r="P23" s="184" t="str">
        <f>"评估人员："&amp;评估人员!$D$16</f>
        <v>评估人员：</v>
      </c>
      <c r="Q23" s="184" t="s">
        <v>1015</v>
      </c>
      <c r="R23" s="184"/>
    </row>
    <row r="24" s="38" customFormat="1" customHeight="1" spans="1:1">
      <c r="A24" s="37" t="str">
        <f>封面!$D$19&amp;封面!$E$19&amp;封面!$F$19&amp;封面!$G$19&amp;封面!$H$19&amp;封面!$I$19&amp;封面!$J$19</f>
        <v>填表日期：2020年5月20日</v>
      </c>
    </row>
  </sheetData>
  <mergeCells count="20">
    <mergeCell ref="A2:U2"/>
    <mergeCell ref="A3:U3"/>
    <mergeCell ref="J6:K6"/>
    <mergeCell ref="L6:M6"/>
    <mergeCell ref="N6:R6"/>
    <mergeCell ref="A20:C20"/>
    <mergeCell ref="A21:C21"/>
    <mergeCell ref="A22:C22"/>
    <mergeCell ref="A6:A7"/>
    <mergeCell ref="B6:B7"/>
    <mergeCell ref="C6:C7"/>
    <mergeCell ref="D6:D7"/>
    <mergeCell ref="E6:E7"/>
    <mergeCell ref="F6:F7"/>
    <mergeCell ref="G6:G7"/>
    <mergeCell ref="H6:H7"/>
    <mergeCell ref="I6:I7"/>
    <mergeCell ref="S6:S7"/>
    <mergeCell ref="T6:T7"/>
    <mergeCell ref="U6:U7"/>
  </mergeCells>
  <hyperlinks>
    <hyperlink ref="A1" location="索引目录!E40" display="返回索引页"/>
    <hyperlink ref="B1" location="'4-6固定资产汇总'!B10" display="返回"/>
  </hyperlinks>
  <printOptions horizontalCentered="1" verticalCentered="1"/>
  <pageMargins left="0.388888888888889" right="0.388888888888889" top="0.588888888888889" bottom="0.388888888888889" header="0.388888888888889" footer="0.388888888888889"/>
  <pageSetup paperSize="9" scale="95" orientation="landscape"/>
  <headerFooter alignWithMargins="0">
    <oddHeader>&amp;R&amp;"宋体,常规"&amp;10
&amp;"仿宋_GB2312,常规"共&amp;N页第&amp;P页</oddHeader>
  </headerFooter>
  <legacyDrawing r:id="rId2"/>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sheetPr>
  <dimension ref="A1:AA20"/>
  <sheetViews>
    <sheetView topLeftCell="A4" workbookViewId="0">
      <pane xSplit="5" topLeftCell="F1" activePane="topRight" state="frozen"/>
      <selection/>
      <selection pane="topRight" activeCell="A7" sqref="$A7:$XFD11"/>
    </sheetView>
  </sheetViews>
  <sheetFormatPr defaultColWidth="8.64166666666667" defaultRowHeight="15.75" customHeight="1"/>
  <cols>
    <col min="1" max="1" width="4.70833333333333" style="13" customWidth="1"/>
    <col min="2" max="2" width="1.85833333333333" style="13" hidden="1" customWidth="1"/>
    <col min="3" max="3" width="19.1416666666667" style="13" customWidth="1"/>
    <col min="4" max="4" width="10.7083333333333" style="13" customWidth="1"/>
    <col min="5" max="5" width="12.3583333333333" style="13" customWidth="1"/>
    <col min="6" max="6" width="8" style="13" hidden="1" customWidth="1" outlineLevel="1"/>
    <col min="7" max="7" width="9.85833333333333" style="13" customWidth="1" collapsed="1"/>
    <col min="8" max="9" width="4.35833333333333" style="13" customWidth="1"/>
    <col min="10" max="10" width="8.425" style="13" customWidth="1"/>
    <col min="11" max="11" width="8" style="13" customWidth="1"/>
    <col min="12" max="13" width="11" style="13" hidden="1" customWidth="1" outlineLevel="1"/>
    <col min="14" max="14" width="4.14166666666667" style="13" customWidth="1" collapsed="1"/>
    <col min="15" max="15" width="3.64166666666667" style="124" customWidth="1"/>
    <col min="16" max="16" width="13.8583333333333" style="13" customWidth="1"/>
    <col min="17" max="17" width="5.64166666666667" style="344" customWidth="1"/>
    <col min="18" max="18" width="12.5" style="124" customWidth="1"/>
    <col min="19" max="19" width="6" style="124" customWidth="1"/>
    <col min="20" max="20" width="11.6416666666667" style="124" customWidth="1"/>
    <col min="21" max="21" width="2.64166666666667" style="13" hidden="1" customWidth="1"/>
    <col min="22" max="22" width="0.141666666666667" style="13" customWidth="1"/>
    <col min="23" max="23" width="11.5" style="13" customWidth="1"/>
    <col min="24" max="24" width="13.3583333333333" style="13" hidden="1" customWidth="1"/>
    <col min="25" max="25" width="12.5" style="13" hidden="1" customWidth="1"/>
    <col min="26" max="26" width="10.1416666666667" style="13" hidden="1" customWidth="1"/>
    <col min="27" max="27" width="12.425" style="13" hidden="1" customWidth="1"/>
    <col min="28" max="36" width="9" style="13"/>
    <col min="37" max="16384" width="8.64166666666667" style="13"/>
  </cols>
  <sheetData>
    <row r="1" ht="25" customHeight="1" spans="1:23">
      <c r="A1" s="345" t="s">
        <v>19</v>
      </c>
      <c r="B1" s="346" t="s">
        <v>572</v>
      </c>
      <c r="C1" s="16"/>
      <c r="D1" s="16"/>
      <c r="E1" s="16"/>
      <c r="F1" s="16"/>
      <c r="G1" s="16"/>
      <c r="H1" s="16"/>
      <c r="I1" s="16"/>
      <c r="J1" s="16"/>
      <c r="K1" s="16"/>
      <c r="L1" s="16"/>
      <c r="M1" s="16"/>
      <c r="N1" s="16"/>
      <c r="O1" s="126"/>
      <c r="P1" s="16"/>
      <c r="Q1" s="373"/>
      <c r="R1" s="126"/>
      <c r="S1" s="126"/>
      <c r="T1" s="126"/>
      <c r="U1" s="16"/>
      <c r="V1" s="16"/>
      <c r="W1" s="16"/>
    </row>
    <row r="2" s="47" customFormat="1" ht="25" customHeight="1" spans="1:23">
      <c r="A2" s="17" t="s">
        <v>1033</v>
      </c>
      <c r="B2" s="278"/>
      <c r="C2" s="17"/>
      <c r="D2" s="17"/>
      <c r="E2" s="17"/>
      <c r="F2" s="17"/>
      <c r="G2" s="17"/>
      <c r="H2" s="17"/>
      <c r="I2" s="17"/>
      <c r="J2" s="278"/>
      <c r="K2" s="278"/>
      <c r="L2" s="17"/>
      <c r="M2" s="17"/>
      <c r="N2" s="278"/>
      <c r="O2" s="296"/>
      <c r="P2" s="278"/>
      <c r="Q2" s="374"/>
      <c r="R2" s="296"/>
      <c r="S2" s="296"/>
      <c r="T2" s="296"/>
      <c r="U2" s="17"/>
      <c r="V2" s="17"/>
      <c r="W2" s="17"/>
    </row>
    <row r="3" ht="25" customHeight="1" spans="1:23">
      <c r="A3" s="18" t="str">
        <f>'1-汇总表'!A3:G3</f>
        <v>评估基准日：2020年7月30日</v>
      </c>
      <c r="B3" s="20"/>
      <c r="C3" s="18"/>
      <c r="D3" s="18"/>
      <c r="E3" s="18"/>
      <c r="F3" s="18"/>
      <c r="G3" s="18"/>
      <c r="H3" s="18"/>
      <c r="I3" s="18"/>
      <c r="J3" s="56"/>
      <c r="K3" s="56"/>
      <c r="L3" s="19"/>
      <c r="M3" s="19"/>
      <c r="N3" s="56"/>
      <c r="O3" s="132"/>
      <c r="P3" s="56"/>
      <c r="Q3" s="375"/>
      <c r="R3" s="132"/>
      <c r="S3" s="132"/>
      <c r="T3" s="132"/>
      <c r="U3" s="19"/>
      <c r="V3" s="19"/>
      <c r="W3" s="19"/>
    </row>
    <row r="4" ht="25" customHeight="1" spans="1:23">
      <c r="A4" s="22" t="str">
        <f>'1-汇总表'!A5</f>
        <v>被评估单位（或产权持有单位）：贡山县隆鑫矿业有限公司</v>
      </c>
      <c r="W4" s="23" t="s">
        <v>22</v>
      </c>
    </row>
    <row r="5" s="41" customFormat="1" ht="25" customHeight="1" spans="1:27">
      <c r="A5" s="24" t="s">
        <v>379</v>
      </c>
      <c r="B5" s="64" t="s">
        <v>1034</v>
      </c>
      <c r="C5" s="64" t="s">
        <v>1035</v>
      </c>
      <c r="D5" s="250" t="s">
        <v>830</v>
      </c>
      <c r="E5" s="64" t="s">
        <v>1036</v>
      </c>
      <c r="F5" s="347" t="s">
        <v>952</v>
      </c>
      <c r="G5" s="64" t="s">
        <v>1037</v>
      </c>
      <c r="H5" s="64" t="s">
        <v>822</v>
      </c>
      <c r="I5" s="64" t="s">
        <v>824</v>
      </c>
      <c r="J5" s="64" t="s">
        <v>1038</v>
      </c>
      <c r="K5" s="64" t="s">
        <v>859</v>
      </c>
      <c r="L5" s="24" t="s">
        <v>541</v>
      </c>
      <c r="M5" s="50"/>
      <c r="N5" s="275" t="s">
        <v>542</v>
      </c>
      <c r="O5" s="298"/>
      <c r="P5" s="24" t="s">
        <v>543</v>
      </c>
      <c r="Q5" s="376"/>
      <c r="R5" s="24"/>
      <c r="S5" s="24"/>
      <c r="T5" s="24"/>
      <c r="U5" s="377" t="s">
        <v>544</v>
      </c>
      <c r="V5" s="64" t="s">
        <v>576</v>
      </c>
      <c r="W5" s="250" t="s">
        <v>467</v>
      </c>
      <c r="X5" s="239" t="s">
        <v>1008</v>
      </c>
      <c r="Y5" s="239" t="s">
        <v>1009</v>
      </c>
      <c r="Z5" s="239" t="s">
        <v>1010</v>
      </c>
      <c r="AA5" s="395" t="s">
        <v>1011</v>
      </c>
    </row>
    <row r="6" s="41" customFormat="1" ht="25" customHeight="1" spans="1:26">
      <c r="A6" s="49"/>
      <c r="B6" s="279"/>
      <c r="C6" s="49"/>
      <c r="D6" s="272"/>
      <c r="E6" s="49"/>
      <c r="F6" s="348"/>
      <c r="G6" s="49"/>
      <c r="H6" s="49"/>
      <c r="I6" s="49"/>
      <c r="J6" s="49"/>
      <c r="K6" s="49"/>
      <c r="L6" s="24" t="s">
        <v>928</v>
      </c>
      <c r="M6" s="25" t="s">
        <v>929</v>
      </c>
      <c r="N6" s="52" t="s">
        <v>928</v>
      </c>
      <c r="O6" s="361" t="s">
        <v>929</v>
      </c>
      <c r="P6" s="24" t="s">
        <v>928</v>
      </c>
      <c r="Q6" s="378" t="s">
        <v>960</v>
      </c>
      <c r="R6" s="361" t="s">
        <v>929</v>
      </c>
      <c r="S6" s="340" t="s">
        <v>837</v>
      </c>
      <c r="T6" s="341" t="s">
        <v>833</v>
      </c>
      <c r="U6" s="379"/>
      <c r="V6" s="49"/>
      <c r="W6" s="272"/>
      <c r="X6" s="16"/>
      <c r="Y6" s="239"/>
      <c r="Z6" s="16"/>
    </row>
    <row r="7" s="70" customFormat="1" ht="25" customHeight="1" spans="1:26">
      <c r="A7" s="88"/>
      <c r="B7" s="349"/>
      <c r="C7" s="350"/>
      <c r="D7" s="351"/>
      <c r="E7" s="352"/>
      <c r="F7" s="165"/>
      <c r="G7" s="353"/>
      <c r="H7" s="354"/>
      <c r="I7" s="362"/>
      <c r="J7" s="363"/>
      <c r="K7" s="364"/>
      <c r="L7" s="86"/>
      <c r="M7" s="86"/>
      <c r="N7" s="365"/>
      <c r="O7" s="320"/>
      <c r="P7" s="366"/>
      <c r="Q7" s="380"/>
      <c r="R7" s="381"/>
      <c r="S7" s="382"/>
      <c r="T7" s="383"/>
      <c r="U7" s="86"/>
      <c r="V7" s="86"/>
      <c r="W7" s="384"/>
      <c r="X7" s="385"/>
      <c r="Y7" s="385"/>
      <c r="Z7" s="396"/>
    </row>
    <row r="8" s="70" customFormat="1" ht="25" customHeight="1" spans="1:26">
      <c r="A8" s="88"/>
      <c r="B8" s="349"/>
      <c r="C8" s="350"/>
      <c r="D8" s="351"/>
      <c r="E8" s="352"/>
      <c r="F8" s="165"/>
      <c r="G8" s="353"/>
      <c r="H8" s="354"/>
      <c r="I8" s="362"/>
      <c r="J8" s="363"/>
      <c r="K8" s="364"/>
      <c r="L8" s="86"/>
      <c r="M8" s="86"/>
      <c r="N8" s="365"/>
      <c r="O8" s="320"/>
      <c r="P8" s="366"/>
      <c r="Q8" s="380"/>
      <c r="R8" s="381"/>
      <c r="S8" s="382"/>
      <c r="T8" s="383"/>
      <c r="U8" s="86"/>
      <c r="V8" s="86"/>
      <c r="W8" s="384"/>
      <c r="X8" s="385"/>
      <c r="Y8" s="385"/>
      <c r="Z8" s="396"/>
    </row>
    <row r="9" s="70" customFormat="1" ht="25" customHeight="1" spans="1:27">
      <c r="A9" s="88"/>
      <c r="B9" s="349"/>
      <c r="C9" s="350"/>
      <c r="D9" s="351"/>
      <c r="E9" s="352"/>
      <c r="F9" s="165"/>
      <c r="G9" s="355"/>
      <c r="H9" s="354"/>
      <c r="I9" s="362"/>
      <c r="J9" s="363"/>
      <c r="K9" s="364"/>
      <c r="L9" s="86"/>
      <c r="M9" s="86"/>
      <c r="N9" s="365"/>
      <c r="O9" s="320"/>
      <c r="P9" s="366"/>
      <c r="Q9" s="380"/>
      <c r="R9" s="381"/>
      <c r="S9" s="382"/>
      <c r="T9" s="383"/>
      <c r="U9" s="86"/>
      <c r="V9" s="86"/>
      <c r="W9" s="384"/>
      <c r="X9" s="385"/>
      <c r="Y9" s="385"/>
      <c r="Z9" s="396"/>
      <c r="AA9" s="371"/>
    </row>
    <row r="10" s="70" customFormat="1" ht="25" customHeight="1" spans="1:26">
      <c r="A10" s="88"/>
      <c r="B10" s="349"/>
      <c r="C10" s="350"/>
      <c r="D10" s="351"/>
      <c r="E10" s="352"/>
      <c r="F10" s="165"/>
      <c r="G10" s="355"/>
      <c r="H10" s="354"/>
      <c r="I10" s="362"/>
      <c r="J10" s="363"/>
      <c r="K10" s="364"/>
      <c r="L10" s="86"/>
      <c r="M10" s="86"/>
      <c r="N10" s="365"/>
      <c r="O10" s="320"/>
      <c r="P10" s="366"/>
      <c r="Q10" s="380"/>
      <c r="R10" s="381"/>
      <c r="S10" s="382"/>
      <c r="T10" s="383"/>
      <c r="U10" s="86"/>
      <c r="V10" s="86"/>
      <c r="W10" s="384"/>
      <c r="X10" s="385"/>
      <c r="Y10" s="385"/>
      <c r="Z10" s="396"/>
    </row>
    <row r="11" s="70" customFormat="1" ht="25" customHeight="1" spans="1:26">
      <c r="A11" s="88"/>
      <c r="B11" s="349"/>
      <c r="C11" s="350"/>
      <c r="D11" s="351"/>
      <c r="E11" s="352"/>
      <c r="F11" s="165"/>
      <c r="G11" s="356"/>
      <c r="H11" s="354"/>
      <c r="I11" s="362"/>
      <c r="J11" s="363"/>
      <c r="K11" s="364"/>
      <c r="L11" s="86"/>
      <c r="M11" s="86"/>
      <c r="N11" s="365"/>
      <c r="O11" s="320"/>
      <c r="P11" s="366"/>
      <c r="Q11" s="380"/>
      <c r="R11" s="381"/>
      <c r="S11" s="382"/>
      <c r="T11" s="383"/>
      <c r="U11" s="86"/>
      <c r="V11" s="86"/>
      <c r="W11" s="384"/>
      <c r="X11" s="385"/>
      <c r="Y11" s="385"/>
      <c r="Z11" s="396"/>
    </row>
    <row r="12" s="343" customFormat="1" ht="25" customHeight="1" spans="1:26">
      <c r="A12" s="88"/>
      <c r="B12" s="349"/>
      <c r="C12" s="357"/>
      <c r="D12" s="351"/>
      <c r="E12" s="358"/>
      <c r="F12" s="165"/>
      <c r="G12" s="359"/>
      <c r="H12" s="357"/>
      <c r="I12" s="357"/>
      <c r="J12" s="367"/>
      <c r="K12" s="367"/>
      <c r="L12" s="86"/>
      <c r="M12" s="368"/>
      <c r="N12" s="369"/>
      <c r="O12" s="320"/>
      <c r="P12" s="177"/>
      <c r="Q12" s="386"/>
      <c r="R12" s="387"/>
      <c r="S12" s="388"/>
      <c r="T12" s="387"/>
      <c r="U12" s="86"/>
      <c r="V12" s="86"/>
      <c r="W12" s="330"/>
      <c r="X12" s="385"/>
      <c r="Y12" s="385"/>
      <c r="Z12" s="396"/>
    </row>
    <row r="13" s="343" customFormat="1" ht="25" customHeight="1" spans="1:26">
      <c r="A13" s="88"/>
      <c r="B13" s="349"/>
      <c r="C13" s="357"/>
      <c r="D13" s="351"/>
      <c r="E13" s="358"/>
      <c r="F13" s="165"/>
      <c r="G13" s="359"/>
      <c r="H13" s="357"/>
      <c r="I13" s="357"/>
      <c r="J13" s="367"/>
      <c r="K13" s="367"/>
      <c r="L13" s="86"/>
      <c r="M13" s="368"/>
      <c r="N13" s="369"/>
      <c r="O13" s="320"/>
      <c r="P13" s="177"/>
      <c r="Q13" s="386"/>
      <c r="R13" s="387"/>
      <c r="S13" s="388"/>
      <c r="T13" s="387"/>
      <c r="U13" s="86"/>
      <c r="V13" s="86"/>
      <c r="W13" s="330"/>
      <c r="X13" s="385"/>
      <c r="Y13" s="385"/>
      <c r="Z13" s="396"/>
    </row>
    <row r="14" s="70" customFormat="1" ht="25" customHeight="1" spans="1:25">
      <c r="A14" s="91" t="s">
        <v>745</v>
      </c>
      <c r="B14" s="227"/>
      <c r="C14" s="92"/>
      <c r="D14" s="92"/>
      <c r="E14" s="245"/>
      <c r="F14" s="165"/>
      <c r="G14" s="165"/>
      <c r="H14" s="88"/>
      <c r="I14" s="88"/>
      <c r="J14" s="163"/>
      <c r="K14" s="163"/>
      <c r="L14" s="86"/>
      <c r="M14" s="84"/>
      <c r="N14" s="85"/>
      <c r="O14" s="370"/>
      <c r="P14" s="370">
        <f>SUM(P7:P13)</f>
        <v>0</v>
      </c>
      <c r="Q14" s="370"/>
      <c r="R14" s="370">
        <f>SUM(R7:R13)</f>
        <v>0</v>
      </c>
      <c r="S14" s="370"/>
      <c r="T14" s="370">
        <f>SUM(T7:T13)</f>
        <v>0</v>
      </c>
      <c r="U14" s="86"/>
      <c r="V14" s="86"/>
      <c r="W14" s="171"/>
      <c r="X14" s="389"/>
      <c r="Y14" s="397"/>
    </row>
    <row r="15" s="70" customFormat="1" ht="25" customHeight="1" spans="1:23">
      <c r="A15" s="246" t="s">
        <v>1039</v>
      </c>
      <c r="B15" s="360"/>
      <c r="C15" s="247"/>
      <c r="D15" s="247"/>
      <c r="E15" s="245"/>
      <c r="F15" s="165"/>
      <c r="G15" s="89"/>
      <c r="H15" s="88"/>
      <c r="I15" s="88"/>
      <c r="J15" s="163"/>
      <c r="K15" s="163"/>
      <c r="L15" s="86"/>
      <c r="M15" s="84"/>
      <c r="N15" s="85"/>
      <c r="O15" s="316"/>
      <c r="P15" s="86"/>
      <c r="Q15" s="390"/>
      <c r="R15" s="316"/>
      <c r="S15" s="316"/>
      <c r="T15" s="316"/>
      <c r="U15" s="86"/>
      <c r="V15" s="86"/>
      <c r="W15" s="171"/>
    </row>
    <row r="16" s="70" customFormat="1" ht="25" customHeight="1" spans="1:23">
      <c r="A16" s="91" t="s">
        <v>745</v>
      </c>
      <c r="B16" s="227"/>
      <c r="C16" s="92"/>
      <c r="D16" s="92"/>
      <c r="E16" s="245"/>
      <c r="F16" s="245"/>
      <c r="G16" s="245"/>
      <c r="H16" s="88"/>
      <c r="I16" s="88"/>
      <c r="J16" s="163"/>
      <c r="K16" s="163"/>
      <c r="L16" s="86">
        <f>SUM(L7:L15)</f>
        <v>0</v>
      </c>
      <c r="M16" s="84">
        <f>SUM(M7:M15)</f>
        <v>0</v>
      </c>
      <c r="N16" s="85"/>
      <c r="O16" s="370"/>
      <c r="P16" s="85">
        <f>P14-P15</f>
        <v>0</v>
      </c>
      <c r="Q16" s="391"/>
      <c r="R16" s="370">
        <f>R14-R15</f>
        <v>0</v>
      </c>
      <c r="S16" s="370"/>
      <c r="T16" s="370">
        <f>T14-T15</f>
        <v>0</v>
      </c>
      <c r="U16" s="86"/>
      <c r="V16" s="86"/>
      <c r="W16" s="171"/>
    </row>
    <row r="17" s="69" customFormat="1" customHeight="1" spans="1:20">
      <c r="A17" s="184" t="str">
        <f>封面!$D$17&amp;封面!$E$17</f>
        <v>被评估单位（或产权持有单位）填表人：</v>
      </c>
      <c r="B17" s="70"/>
      <c r="J17" s="70"/>
      <c r="K17" s="70"/>
      <c r="N17" s="70"/>
      <c r="O17" s="371"/>
      <c r="P17" s="70"/>
      <c r="Q17" s="392"/>
      <c r="R17" s="393" t="str">
        <f>"评估人员："&amp;评估人员!$D$18</f>
        <v>评估人员：</v>
      </c>
      <c r="S17" s="393" t="s">
        <v>1015</v>
      </c>
      <c r="T17" s="393"/>
    </row>
    <row r="18" s="69" customFormat="1" customHeight="1" spans="1:20">
      <c r="A18" s="184" t="str">
        <f>封面!$D$19&amp;封面!$E$19&amp;封面!$F$19&amp;封面!$G$19&amp;封面!$H$19&amp;封面!$I$19&amp;封面!$J$19</f>
        <v>填表日期：2020年5月20日</v>
      </c>
      <c r="B18" s="70"/>
      <c r="J18" s="70"/>
      <c r="K18" s="70"/>
      <c r="N18" s="70"/>
      <c r="O18" s="371"/>
      <c r="P18" s="70"/>
      <c r="Q18" s="392"/>
      <c r="R18" s="371"/>
      <c r="S18" s="371"/>
      <c r="T18" s="371"/>
    </row>
    <row r="19" s="70" customFormat="1" customHeight="1" spans="14:20">
      <c r="N19" s="372"/>
      <c r="O19" s="371"/>
      <c r="Q19" s="394"/>
      <c r="R19" s="371"/>
      <c r="S19" s="371"/>
      <c r="T19" s="371"/>
    </row>
    <row r="20" customHeight="1" spans="3:4">
      <c r="C20" s="70"/>
      <c r="D20" s="70"/>
    </row>
  </sheetData>
  <protectedRanges>
    <protectedRange sqref="H7:H11" name="区域1_6_1_3_1_1_1_2_1"/>
  </protectedRanges>
  <mergeCells count="26">
    <mergeCell ref="A2:V2"/>
    <mergeCell ref="A3:V3"/>
    <mergeCell ref="L5:M5"/>
    <mergeCell ref="N5:O5"/>
    <mergeCell ref="P5:T5"/>
    <mergeCell ref="A14:C14"/>
    <mergeCell ref="A15:C15"/>
    <mergeCell ref="A16:C16"/>
    <mergeCell ref="A5:A6"/>
    <mergeCell ref="B5:B6"/>
    <mergeCell ref="C5:C6"/>
    <mergeCell ref="D5:D6"/>
    <mergeCell ref="E5:E6"/>
    <mergeCell ref="F5:F6"/>
    <mergeCell ref="G5:G6"/>
    <mergeCell ref="H5:H6"/>
    <mergeCell ref="I5:I6"/>
    <mergeCell ref="J5:J6"/>
    <mergeCell ref="K5:K6"/>
    <mergeCell ref="U5:U6"/>
    <mergeCell ref="V5:V6"/>
    <mergeCell ref="W5:W6"/>
    <mergeCell ref="X5:X6"/>
    <mergeCell ref="Y5:Y6"/>
    <mergeCell ref="Z5:Z6"/>
    <mergeCell ref="AA5:AA6"/>
  </mergeCells>
  <hyperlinks>
    <hyperlink ref="A1" location="索引目录!E41" display="返回索引页"/>
    <hyperlink ref="B1" location="'4-6固定资产汇总'!B13" display="返回"/>
  </hyperlinks>
  <printOptions horizontalCentered="1" verticalCentered="1"/>
  <pageMargins left="0.388888888888889" right="0.388888888888889" top="1.25972222222222" bottom="0.388888888888889" header="0.388888888888889" footer="0.388888888888889"/>
  <pageSetup paperSize="9" scale="95" fitToHeight="0" orientation="landscape"/>
  <headerFooter alignWithMargins="0">
    <oddHeader>&amp;R&amp;"宋体,常规"&amp;10
&amp;"仿宋_GB2312,常规"共&amp;N页第&amp;P页</oddHeader>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sheetPr>
  <dimension ref="A1:W20"/>
  <sheetViews>
    <sheetView workbookViewId="0">
      <pane xSplit="14" ySplit="7" topLeftCell="O8" activePane="bottomRight" state="frozen"/>
      <selection/>
      <selection pane="topRight"/>
      <selection pane="bottomLeft"/>
      <selection pane="bottomRight" activeCell="A8" sqref="$A8:$XFD9"/>
    </sheetView>
  </sheetViews>
  <sheetFormatPr defaultColWidth="8.64166666666667" defaultRowHeight="15.75" customHeight="1"/>
  <cols>
    <col min="1" max="1" width="4.20833333333333" style="70" customWidth="1"/>
    <col min="2" max="2" width="10" style="70" customWidth="1"/>
    <col min="3" max="3" width="9" style="70" customWidth="1"/>
    <col min="4" max="4" width="8" style="70" customWidth="1" outlineLevel="1"/>
    <col min="5" max="6" width="8.14166666666667" style="70" customWidth="1"/>
    <col min="7" max="7" width="3.5" style="70" customWidth="1"/>
    <col min="8" max="9" width="9.70833333333333" style="70" customWidth="1"/>
    <col min="10" max="10" width="7.925" style="70" customWidth="1"/>
    <col min="11" max="12" width="11" style="70" hidden="1" customWidth="1" outlineLevel="1"/>
    <col min="13" max="13" width="5.64166666666667" style="70" customWidth="1" collapsed="1"/>
    <col min="14" max="14" width="5.70833333333333" style="70" customWidth="1"/>
    <col min="15" max="15" width="8.70833333333333" style="70" customWidth="1"/>
    <col min="16" max="16" width="6.20833333333333" style="70" customWidth="1"/>
    <col min="17" max="17" width="8.64166666666667" style="70" customWidth="1"/>
    <col min="18" max="18" width="8.20833333333333" style="70" customWidth="1"/>
    <col min="19" max="19" width="8.64166666666667" style="70" customWidth="1"/>
    <col min="20" max="20" width="5.85833333333333" style="70" hidden="1" customWidth="1"/>
    <col min="21" max="21" width="6.35833333333333" style="70" hidden="1" customWidth="1"/>
    <col min="22" max="22" width="6.5" style="70" customWidth="1"/>
    <col min="23" max="23" width="13.0666666666667" style="70" hidden="1" customWidth="1" outlineLevel="1"/>
    <col min="24" max="24" width="9" style="70" collapsed="1"/>
    <col min="25" max="34" width="9" style="70"/>
    <col min="35" max="16384" width="8.64166666666667" style="70"/>
  </cols>
  <sheetData>
    <row r="1" ht="15.4" spans="1:22">
      <c r="A1" s="71" t="s">
        <v>19</v>
      </c>
      <c r="B1" s="322" t="s">
        <v>1040</v>
      </c>
      <c r="C1" s="73"/>
      <c r="D1" s="73"/>
      <c r="E1" s="73"/>
      <c r="F1" s="73"/>
      <c r="G1" s="73"/>
      <c r="H1" s="73"/>
      <c r="I1" s="73"/>
      <c r="J1" s="73"/>
      <c r="K1" s="73"/>
      <c r="L1" s="73"/>
      <c r="M1" s="73"/>
      <c r="N1" s="73"/>
      <c r="O1" s="73"/>
      <c r="P1" s="73"/>
      <c r="Q1" s="73"/>
      <c r="R1" s="73"/>
      <c r="S1" s="73"/>
      <c r="T1" s="73"/>
      <c r="U1" s="73"/>
      <c r="V1" s="73"/>
    </row>
    <row r="2" s="67" customFormat="1" ht="30" customHeight="1" spans="1:22">
      <c r="A2" s="74" t="s">
        <v>1041</v>
      </c>
      <c r="B2" s="323"/>
      <c r="C2" s="323"/>
      <c r="D2" s="323"/>
      <c r="E2" s="323"/>
      <c r="F2" s="323"/>
      <c r="G2" s="323"/>
      <c r="H2" s="323"/>
      <c r="I2" s="323"/>
      <c r="J2" s="323"/>
      <c r="K2" s="323"/>
      <c r="L2" s="323"/>
      <c r="M2" s="323"/>
      <c r="N2" s="323"/>
      <c r="O2" s="74"/>
      <c r="P2" s="74"/>
      <c r="Q2" s="74"/>
      <c r="R2" s="74"/>
      <c r="S2" s="74"/>
      <c r="T2" s="74"/>
      <c r="U2" s="74"/>
      <c r="V2" s="74"/>
    </row>
    <row r="3" ht="21.75" customHeight="1" spans="1:22">
      <c r="A3" s="75" t="str">
        <f>'1-汇总表'!A3:G3</f>
        <v>评估基准日：2020年7月30日</v>
      </c>
      <c r="B3" s="76"/>
      <c r="C3" s="76"/>
      <c r="D3" s="76"/>
      <c r="E3" s="76"/>
      <c r="F3" s="76"/>
      <c r="G3" s="76"/>
      <c r="H3" s="76"/>
      <c r="I3" s="178"/>
      <c r="J3" s="178"/>
      <c r="K3" s="178"/>
      <c r="L3" s="178"/>
      <c r="M3" s="178"/>
      <c r="N3" s="178"/>
      <c r="O3" s="168"/>
      <c r="P3" s="168"/>
      <c r="Q3" s="168"/>
      <c r="R3" s="168"/>
      <c r="S3" s="168"/>
      <c r="T3" s="168"/>
      <c r="U3" s="168"/>
      <c r="V3" s="168"/>
    </row>
    <row r="4" ht="15" customHeight="1" spans="1:22">
      <c r="A4" s="76"/>
      <c r="B4" s="76"/>
      <c r="C4" s="76"/>
      <c r="D4" s="76"/>
      <c r="E4" s="76"/>
      <c r="F4" s="76"/>
      <c r="G4" s="76"/>
      <c r="H4" s="76"/>
      <c r="I4" s="178"/>
      <c r="J4" s="178"/>
      <c r="K4" s="178"/>
      <c r="L4" s="178"/>
      <c r="M4" s="178"/>
      <c r="N4" s="178"/>
      <c r="O4" s="178"/>
      <c r="P4" s="178"/>
      <c r="Q4" s="178"/>
      <c r="R4" s="178"/>
      <c r="S4" s="178"/>
      <c r="T4" s="178"/>
      <c r="U4" s="168"/>
      <c r="V4" s="169" t="s">
        <v>1042</v>
      </c>
    </row>
    <row r="5" ht="15" customHeight="1" spans="1:22">
      <c r="A5" s="78" t="str">
        <f>'1-汇总表'!A5</f>
        <v>被评估单位（或产权持有单位）：贡山县隆鑫矿业有限公司</v>
      </c>
      <c r="U5" s="69"/>
      <c r="V5" s="170" t="s">
        <v>22</v>
      </c>
    </row>
    <row r="6" s="259" customFormat="1" ht="15" customHeight="1" spans="1:23">
      <c r="A6" s="159" t="s">
        <v>379</v>
      </c>
      <c r="B6" s="251" t="s">
        <v>1043</v>
      </c>
      <c r="C6" s="324" t="s">
        <v>1044</v>
      </c>
      <c r="D6" s="325" t="s">
        <v>1045</v>
      </c>
      <c r="E6" s="324" t="s">
        <v>1046</v>
      </c>
      <c r="F6" s="324" t="s">
        <v>1047</v>
      </c>
      <c r="G6" s="324" t="s">
        <v>1048</v>
      </c>
      <c r="H6" s="324" t="s">
        <v>1049</v>
      </c>
      <c r="I6" s="324" t="s">
        <v>1050</v>
      </c>
      <c r="J6" s="324" t="s">
        <v>1051</v>
      </c>
      <c r="K6" s="251" t="s">
        <v>1052</v>
      </c>
      <c r="L6" s="253"/>
      <c r="M6" s="335" t="s">
        <v>1007</v>
      </c>
      <c r="N6" s="255"/>
      <c r="O6" s="159" t="s">
        <v>543</v>
      </c>
      <c r="P6" s="159"/>
      <c r="Q6" s="159"/>
      <c r="R6" s="159"/>
      <c r="S6" s="159"/>
      <c r="T6" s="339" t="s">
        <v>544</v>
      </c>
      <c r="U6" s="174" t="s">
        <v>744</v>
      </c>
      <c r="V6" s="174" t="s">
        <v>467</v>
      </c>
      <c r="W6" s="159" t="s">
        <v>959</v>
      </c>
    </row>
    <row r="7" s="259" customFormat="1" ht="27" customHeight="1" spans="1:23">
      <c r="A7" s="159"/>
      <c r="B7" s="251"/>
      <c r="C7" s="251"/>
      <c r="D7" s="325"/>
      <c r="E7" s="251"/>
      <c r="F7" s="251"/>
      <c r="G7" s="251"/>
      <c r="H7" s="251"/>
      <c r="I7" s="251"/>
      <c r="J7" s="251"/>
      <c r="K7" s="251" t="s">
        <v>1012</v>
      </c>
      <c r="L7" s="253" t="s">
        <v>1013</v>
      </c>
      <c r="M7" s="336" t="s">
        <v>1012</v>
      </c>
      <c r="N7" s="251" t="s">
        <v>1013</v>
      </c>
      <c r="O7" s="159" t="s">
        <v>928</v>
      </c>
      <c r="P7" s="159" t="s">
        <v>861</v>
      </c>
      <c r="Q7" s="159" t="s">
        <v>929</v>
      </c>
      <c r="R7" s="340" t="s">
        <v>837</v>
      </c>
      <c r="S7" s="341" t="s">
        <v>833</v>
      </c>
      <c r="T7" s="342"/>
      <c r="U7" s="159"/>
      <c r="V7" s="159"/>
      <c r="W7" s="159"/>
    </row>
    <row r="8" ht="15" customHeight="1" spans="1:23">
      <c r="A8" s="88"/>
      <c r="B8" s="326"/>
      <c r="C8" s="326"/>
      <c r="D8" s="326"/>
      <c r="E8" s="326"/>
      <c r="F8" s="327"/>
      <c r="G8" s="328"/>
      <c r="H8" s="163"/>
      <c r="I8" s="163"/>
      <c r="J8" s="337"/>
      <c r="K8" s="86"/>
      <c r="L8" s="84"/>
      <c r="M8" s="85"/>
      <c r="N8" s="86"/>
      <c r="O8" s="338"/>
      <c r="P8" s="338"/>
      <c r="Q8" s="338"/>
      <c r="R8" s="338"/>
      <c r="S8" s="338"/>
      <c r="T8" s="86"/>
      <c r="U8" s="86"/>
      <c r="V8" s="171"/>
      <c r="W8" s="171"/>
    </row>
    <row r="9" ht="15" customHeight="1" spans="1:23">
      <c r="A9" s="88"/>
      <c r="B9" s="326"/>
      <c r="C9" s="329"/>
      <c r="D9" s="326"/>
      <c r="E9" s="330"/>
      <c r="F9" s="327"/>
      <c r="G9" s="328"/>
      <c r="H9" s="163"/>
      <c r="I9" s="163"/>
      <c r="J9" s="337"/>
      <c r="K9" s="86"/>
      <c r="L9" s="84"/>
      <c r="M9" s="85"/>
      <c r="N9" s="86"/>
      <c r="O9" s="86"/>
      <c r="P9" s="338"/>
      <c r="Q9" s="86"/>
      <c r="R9" s="86"/>
      <c r="S9" s="86"/>
      <c r="T9" s="86"/>
      <c r="U9" s="86"/>
      <c r="V9" s="171"/>
      <c r="W9" s="171"/>
    </row>
    <row r="10" ht="15" customHeight="1" spans="1:23">
      <c r="A10" s="88"/>
      <c r="B10" s="330"/>
      <c r="C10" s="329"/>
      <c r="D10" s="226"/>
      <c r="E10" s="330"/>
      <c r="F10" s="331"/>
      <c r="G10" s="328"/>
      <c r="H10" s="163"/>
      <c r="I10" s="163"/>
      <c r="J10" s="337"/>
      <c r="K10" s="86"/>
      <c r="L10" s="84"/>
      <c r="M10" s="85"/>
      <c r="N10" s="86"/>
      <c r="O10" s="86"/>
      <c r="P10" s="183"/>
      <c r="Q10" s="86"/>
      <c r="R10" s="86"/>
      <c r="S10" s="86"/>
      <c r="T10" s="86"/>
      <c r="U10" s="86"/>
      <c r="V10" s="171"/>
      <c r="W10" s="171"/>
    </row>
    <row r="11" ht="15" customHeight="1" spans="1:23">
      <c r="A11" s="88"/>
      <c r="B11" s="330"/>
      <c r="C11" s="329"/>
      <c r="D11" s="226"/>
      <c r="E11" s="330"/>
      <c r="F11" s="331"/>
      <c r="G11" s="328"/>
      <c r="H11" s="163"/>
      <c r="I11" s="163"/>
      <c r="J11" s="337"/>
      <c r="K11" s="86"/>
      <c r="L11" s="84"/>
      <c r="M11" s="85"/>
      <c r="N11" s="86"/>
      <c r="O11" s="86"/>
      <c r="P11" s="183"/>
      <c r="Q11" s="86"/>
      <c r="R11" s="86"/>
      <c r="S11" s="86"/>
      <c r="T11" s="86"/>
      <c r="U11" s="86"/>
      <c r="V11" s="171"/>
      <c r="W11" s="171"/>
    </row>
    <row r="12" ht="15" customHeight="1" spans="1:23">
      <c r="A12" s="88"/>
      <c r="B12" s="330"/>
      <c r="C12" s="329"/>
      <c r="D12" s="226"/>
      <c r="E12" s="332"/>
      <c r="F12" s="331"/>
      <c r="G12" s="328"/>
      <c r="H12" s="333"/>
      <c r="I12" s="163"/>
      <c r="J12" s="337"/>
      <c r="K12" s="86"/>
      <c r="L12" s="84"/>
      <c r="M12" s="85"/>
      <c r="N12" s="86"/>
      <c r="O12" s="86"/>
      <c r="P12" s="183"/>
      <c r="Q12" s="86"/>
      <c r="R12" s="86"/>
      <c r="S12" s="86"/>
      <c r="T12" s="86"/>
      <c r="U12" s="86"/>
      <c r="V12" s="171"/>
      <c r="W12" s="171"/>
    </row>
    <row r="13" ht="15" customHeight="1" spans="1:23">
      <c r="A13" s="88"/>
      <c r="B13" s="330"/>
      <c r="C13" s="329"/>
      <c r="D13" s="226"/>
      <c r="E13" s="330"/>
      <c r="F13" s="331"/>
      <c r="G13" s="328"/>
      <c r="H13" s="333"/>
      <c r="I13" s="163"/>
      <c r="J13" s="337"/>
      <c r="K13" s="86"/>
      <c r="L13" s="84"/>
      <c r="M13" s="85"/>
      <c r="N13" s="86"/>
      <c r="O13" s="86"/>
      <c r="P13" s="183"/>
      <c r="Q13" s="86"/>
      <c r="R13" s="86"/>
      <c r="S13" s="86"/>
      <c r="T13" s="86"/>
      <c r="U13" s="86"/>
      <c r="V13" s="171"/>
      <c r="W13" s="171"/>
    </row>
    <row r="14" ht="15" customHeight="1" spans="1:23">
      <c r="A14" s="88"/>
      <c r="B14" s="88"/>
      <c r="C14" s="226"/>
      <c r="D14" s="226"/>
      <c r="E14" s="226"/>
      <c r="F14" s="88"/>
      <c r="G14" s="88"/>
      <c r="H14" s="163"/>
      <c r="I14" s="163"/>
      <c r="J14" s="337"/>
      <c r="K14" s="86"/>
      <c r="L14" s="84"/>
      <c r="M14" s="85"/>
      <c r="N14" s="86"/>
      <c r="O14" s="86"/>
      <c r="P14" s="183"/>
      <c r="Q14" s="86"/>
      <c r="R14" s="86"/>
      <c r="S14" s="86"/>
      <c r="T14" s="86"/>
      <c r="U14" s="86"/>
      <c r="V14" s="171"/>
      <c r="W14" s="171"/>
    </row>
    <row r="15" ht="15" customHeight="1" spans="1:23">
      <c r="A15" s="88"/>
      <c r="B15" s="88"/>
      <c r="C15" s="226"/>
      <c r="D15" s="226"/>
      <c r="E15" s="226"/>
      <c r="F15" s="88"/>
      <c r="G15" s="88"/>
      <c r="H15" s="163"/>
      <c r="I15" s="163"/>
      <c r="J15" s="337"/>
      <c r="K15" s="86"/>
      <c r="L15" s="84"/>
      <c r="M15" s="85"/>
      <c r="N15" s="86"/>
      <c r="O15" s="86"/>
      <c r="P15" s="183"/>
      <c r="Q15" s="86"/>
      <c r="R15" s="86"/>
      <c r="S15" s="86"/>
      <c r="T15" s="86"/>
      <c r="U15" s="86" t="str">
        <f>IF(N15=0,"",(Q15-N15)/N15*100)</f>
        <v/>
      </c>
      <c r="V15" s="171"/>
      <c r="W15" s="171"/>
    </row>
    <row r="16" ht="15" customHeight="1" spans="1:23">
      <c r="A16" s="245" t="s">
        <v>645</v>
      </c>
      <c r="B16" s="88"/>
      <c r="C16" s="88"/>
      <c r="D16" s="226"/>
      <c r="E16" s="226"/>
      <c r="F16" s="88"/>
      <c r="G16" s="88"/>
      <c r="H16" s="163"/>
      <c r="I16" s="163"/>
      <c r="J16" s="337"/>
      <c r="K16" s="86"/>
      <c r="L16" s="84"/>
      <c r="M16" s="85">
        <f>SUM(M8:M15)</f>
        <v>0</v>
      </c>
      <c r="N16" s="85">
        <f>SUM(N8:N15)</f>
        <v>0</v>
      </c>
      <c r="O16" s="85">
        <f>SUM(O8:O15)</f>
        <v>0</v>
      </c>
      <c r="P16" s="85"/>
      <c r="Q16" s="85">
        <f>SUM(Q8:Q15)</f>
        <v>0</v>
      </c>
      <c r="R16" s="85"/>
      <c r="S16" s="85">
        <f>SUM(S8:S15)</f>
        <v>0</v>
      </c>
      <c r="T16" s="86"/>
      <c r="U16" s="86" t="str">
        <f>IF(N16=0,"",(Q16-N16)/N16*100)</f>
        <v/>
      </c>
      <c r="V16" s="171"/>
      <c r="W16" s="171"/>
    </row>
    <row r="17" ht="15" customHeight="1" spans="1:23">
      <c r="A17" s="334" t="s">
        <v>1053</v>
      </c>
      <c r="B17" s="82"/>
      <c r="C17" s="82"/>
      <c r="D17" s="226"/>
      <c r="E17" s="226"/>
      <c r="F17" s="88"/>
      <c r="G17" s="88"/>
      <c r="H17" s="163"/>
      <c r="I17" s="163"/>
      <c r="J17" s="337"/>
      <c r="K17" s="86"/>
      <c r="L17" s="84"/>
      <c r="M17" s="85"/>
      <c r="N17" s="86"/>
      <c r="O17" s="86"/>
      <c r="P17" s="183"/>
      <c r="Q17" s="86"/>
      <c r="R17" s="86"/>
      <c r="S17" s="86"/>
      <c r="T17" s="86"/>
      <c r="U17" s="86" t="str">
        <f>IF(N17=0,"",(Q17-N17)/N17*100)</f>
        <v/>
      </c>
      <c r="V17" s="171"/>
      <c r="W17" s="171"/>
    </row>
    <row r="18" ht="15" customHeight="1" spans="1:23">
      <c r="A18" s="245" t="s">
        <v>745</v>
      </c>
      <c r="B18" s="88"/>
      <c r="C18" s="88"/>
      <c r="D18" s="226"/>
      <c r="E18" s="226"/>
      <c r="F18" s="88"/>
      <c r="G18" s="88"/>
      <c r="H18" s="163"/>
      <c r="I18" s="163"/>
      <c r="J18" s="88"/>
      <c r="K18" s="86">
        <f>SUM(K8:K17)</f>
        <v>0</v>
      </c>
      <c r="L18" s="84">
        <f>SUM(L8:L17)</f>
        <v>0</v>
      </c>
      <c r="M18" s="85">
        <f>M16-M17</f>
        <v>0</v>
      </c>
      <c r="N18" s="85">
        <f>N16-N17</f>
        <v>0</v>
      </c>
      <c r="O18" s="85">
        <f>O16-O17</f>
        <v>0</v>
      </c>
      <c r="P18" s="85"/>
      <c r="Q18" s="85">
        <f>Q16-Q17</f>
        <v>0</v>
      </c>
      <c r="R18" s="85">
        <f>R16-R17</f>
        <v>0</v>
      </c>
      <c r="S18" s="85">
        <f>S16-S17</f>
        <v>0</v>
      </c>
      <c r="T18" s="86"/>
      <c r="U18" s="86" t="str">
        <f>IF(N18=0,"",(Q18-N18)/N18*100)</f>
        <v/>
      </c>
      <c r="V18" s="171"/>
      <c r="W18" s="171"/>
    </row>
    <row r="19" customHeight="1" spans="1:19">
      <c r="A19" s="184" t="str">
        <f>封面!$D$17&amp;封面!$E$17</f>
        <v>被评估单位（或产权持有单位）填表人：</v>
      </c>
      <c r="Q19" s="184" t="str">
        <f>"评估人员："&amp;评估人员!$D$18</f>
        <v>评估人员：</v>
      </c>
      <c r="R19" s="184" t="str">
        <f>'4-6-4机器设备'!S17</f>
        <v>施泳涛  王卉</v>
      </c>
      <c r="S19" s="184"/>
    </row>
    <row r="20" customHeight="1" spans="1:1">
      <c r="A20" s="184" t="str">
        <f>封面!$D$19&amp;封面!$E$19&amp;封面!$F$19&amp;封面!$G$19&amp;封面!$H$19&amp;封面!$I$19&amp;封面!$J$19</f>
        <v>填表日期：2020年5月20日</v>
      </c>
    </row>
  </sheetData>
  <mergeCells count="22">
    <mergeCell ref="A2:V2"/>
    <mergeCell ref="A3:V3"/>
    <mergeCell ref="K6:L6"/>
    <mergeCell ref="M6:N6"/>
    <mergeCell ref="O6:S6"/>
    <mergeCell ref="A16:C16"/>
    <mergeCell ref="A17:C17"/>
    <mergeCell ref="A18:C18"/>
    <mergeCell ref="A6:A7"/>
    <mergeCell ref="B6:B7"/>
    <mergeCell ref="C6:C7"/>
    <mergeCell ref="D6:D7"/>
    <mergeCell ref="E6:E7"/>
    <mergeCell ref="F6:F7"/>
    <mergeCell ref="G6:G7"/>
    <mergeCell ref="H6:H7"/>
    <mergeCell ref="I6:I7"/>
    <mergeCell ref="J6:J7"/>
    <mergeCell ref="T6:T7"/>
    <mergeCell ref="U6:U7"/>
    <mergeCell ref="V6:V7"/>
    <mergeCell ref="W6:W7"/>
  </mergeCells>
  <hyperlinks>
    <hyperlink ref="A1" location="索引目录!E42" display="返回索引页"/>
    <hyperlink ref="B1" location="'4-6固定资产汇总'!B14" display="返回"/>
  </hyperlinks>
  <printOptions horizontalCentered="1" verticalCentered="1"/>
  <pageMargins left="0.191666666666667" right="0.191666666666667" top="0.590277777777778" bottom="0.388888888888889" header="0.388888888888889" footer="0.388888888888889"/>
  <pageSetup paperSize="9" scale="95" fitToHeight="0" orientation="landscape"/>
  <headerFooter alignWithMargins="0">
    <oddHeader>&amp;R&amp;"宋体,常规"&amp;10
&amp;"仿宋_GB2312,常规"
共&amp;N页第&amp;P页</oddHeader>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sheetPr>
  <dimension ref="A1:V19"/>
  <sheetViews>
    <sheetView workbookViewId="0">
      <pane xSplit="14" ySplit="7" topLeftCell="O8" activePane="bottomRight" state="frozen"/>
      <selection/>
      <selection pane="topRight"/>
      <selection pane="bottomLeft"/>
      <selection pane="bottomRight" activeCell="D13" sqref="D13"/>
    </sheetView>
  </sheetViews>
  <sheetFormatPr defaultColWidth="8.64166666666667" defaultRowHeight="15.75" customHeight="1"/>
  <cols>
    <col min="1" max="1" width="3.35833333333333" style="13" customWidth="1"/>
    <col min="2" max="2" width="7.06666666666667" style="13" hidden="1" customWidth="1"/>
    <col min="3" max="3" width="14.8583333333333" style="13" customWidth="1"/>
    <col min="4" max="4" width="12.7083333333333" style="13" customWidth="1"/>
    <col min="5" max="5" width="8.14166666666667" style="13" customWidth="1" outlineLevel="1"/>
    <col min="6" max="7" width="8.14166666666667" style="13" customWidth="1"/>
    <col min="8" max="8" width="4.06666666666667" style="13" customWidth="1"/>
    <col min="9" max="9" width="9" style="13"/>
    <col min="10" max="10" width="8.70833333333333" style="13" customWidth="1"/>
    <col min="11" max="11" width="10.7083333333333" style="13" hidden="1" customWidth="1" outlineLevel="1"/>
    <col min="12" max="12" width="0.5" style="13" hidden="1" customWidth="1" outlineLevel="1"/>
    <col min="13" max="13" width="4.35833333333333" style="13" customWidth="1" collapsed="1"/>
    <col min="14" max="14" width="4.14166666666667" style="124" customWidth="1"/>
    <col min="15" max="15" width="11.1416666666667" style="13" customWidth="1"/>
    <col min="16" max="16" width="6.85833333333333" style="13" customWidth="1"/>
    <col min="17" max="17" width="8.85833333333333" style="124" customWidth="1"/>
    <col min="18" max="18" width="10.925" style="124" customWidth="1"/>
    <col min="19" max="19" width="9.64166666666667" style="124" customWidth="1"/>
    <col min="20" max="20" width="6.35833333333333" style="13" hidden="1" customWidth="1"/>
    <col min="21" max="21" width="5.64166666666667" style="13" hidden="1" customWidth="1"/>
    <col min="22" max="22" width="8.35833333333333" style="13" customWidth="1"/>
    <col min="23" max="34" width="9" style="13"/>
    <col min="35" max="16384" width="8.64166666666667" style="13"/>
  </cols>
  <sheetData>
    <row r="1" ht="15.4" spans="1:22">
      <c r="A1" s="180" t="s">
        <v>19</v>
      </c>
      <c r="B1" s="277" t="s">
        <v>1040</v>
      </c>
      <c r="C1" s="16"/>
      <c r="D1" s="16"/>
      <c r="E1" s="16"/>
      <c r="F1" s="16"/>
      <c r="G1" s="16"/>
      <c r="H1" s="16"/>
      <c r="I1" s="16"/>
      <c r="J1" s="16"/>
      <c r="K1" s="16"/>
      <c r="L1" s="16"/>
      <c r="M1" s="16"/>
      <c r="N1" s="126"/>
      <c r="O1" s="16"/>
      <c r="P1" s="16"/>
      <c r="Q1" s="126"/>
      <c r="R1" s="126"/>
      <c r="S1" s="126"/>
      <c r="T1" s="16"/>
      <c r="U1" s="16"/>
      <c r="V1" s="16"/>
    </row>
    <row r="2" s="47" customFormat="1" ht="30" customHeight="1" spans="1:22">
      <c r="A2" s="17" t="s">
        <v>1054</v>
      </c>
      <c r="B2" s="278"/>
      <c r="C2" s="17"/>
      <c r="D2" s="17"/>
      <c r="E2" s="17"/>
      <c r="F2" s="17"/>
      <c r="G2" s="17"/>
      <c r="H2" s="17"/>
      <c r="I2" s="278"/>
      <c r="J2" s="278"/>
      <c r="K2" s="278"/>
      <c r="L2" s="278"/>
      <c r="M2" s="278"/>
      <c r="N2" s="296"/>
      <c r="O2" s="17"/>
      <c r="P2" s="17"/>
      <c r="Q2" s="296"/>
      <c r="R2" s="296"/>
      <c r="S2" s="296"/>
      <c r="T2" s="17"/>
      <c r="U2" s="17"/>
      <c r="V2" s="17"/>
    </row>
    <row r="3" ht="15" customHeight="1" spans="1:22">
      <c r="A3" s="18" t="str">
        <f>'1-汇总表'!A3:G3</f>
        <v>评估基准日：2020年7月30日</v>
      </c>
      <c r="B3" s="20"/>
      <c r="C3" s="18"/>
      <c r="D3" s="18"/>
      <c r="E3" s="18"/>
      <c r="F3" s="18"/>
      <c r="G3" s="18"/>
      <c r="H3" s="18"/>
      <c r="I3" s="56"/>
      <c r="J3" s="56"/>
      <c r="K3" s="56"/>
      <c r="L3" s="56"/>
      <c r="M3" s="56"/>
      <c r="N3" s="132"/>
      <c r="O3" s="19"/>
      <c r="P3" s="19"/>
      <c r="Q3" s="132"/>
      <c r="R3" s="132"/>
      <c r="S3" s="132"/>
      <c r="T3" s="19"/>
      <c r="U3" s="19"/>
      <c r="V3" s="19"/>
    </row>
    <row r="4" ht="15" customHeight="1" spans="1:22">
      <c r="A4" s="20"/>
      <c r="B4" s="20"/>
      <c r="C4" s="20"/>
      <c r="D4" s="20"/>
      <c r="E4" s="20"/>
      <c r="F4" s="20"/>
      <c r="G4" s="20"/>
      <c r="H4" s="20"/>
      <c r="I4" s="56"/>
      <c r="J4" s="56"/>
      <c r="K4" s="56"/>
      <c r="L4" s="56"/>
      <c r="M4" s="56"/>
      <c r="N4" s="132"/>
      <c r="O4" s="56"/>
      <c r="P4" s="56"/>
      <c r="Q4" s="132"/>
      <c r="R4" s="132"/>
      <c r="S4" s="132"/>
      <c r="T4" s="56"/>
      <c r="U4" s="56"/>
      <c r="V4" s="21" t="s">
        <v>1055</v>
      </c>
    </row>
    <row r="5" ht="15" customHeight="1" spans="1:22">
      <c r="A5" s="22" t="str">
        <f>'1-汇总表'!A5</f>
        <v>被评估单位（或产权持有单位）：贡山县隆鑫矿业有限公司</v>
      </c>
      <c r="V5" s="23" t="s">
        <v>22</v>
      </c>
    </row>
    <row r="6" s="12" customFormat="1" ht="15" customHeight="1" spans="1:22">
      <c r="A6" s="24" t="s">
        <v>379</v>
      </c>
      <c r="B6" s="279" t="s">
        <v>1056</v>
      </c>
      <c r="C6" s="64" t="s">
        <v>1035</v>
      </c>
      <c r="D6" s="64" t="s">
        <v>830</v>
      </c>
      <c r="E6" s="64" t="s">
        <v>1036</v>
      </c>
      <c r="F6" s="64" t="s">
        <v>1037</v>
      </c>
      <c r="G6" s="64" t="s">
        <v>822</v>
      </c>
      <c r="H6" s="64" t="s">
        <v>824</v>
      </c>
      <c r="I6" s="279" t="s">
        <v>1049</v>
      </c>
      <c r="J6" s="279" t="s">
        <v>1050</v>
      </c>
      <c r="K6" s="49" t="s">
        <v>1052</v>
      </c>
      <c r="L6" s="50"/>
      <c r="M6" s="297" t="s">
        <v>1007</v>
      </c>
      <c r="N6" s="298"/>
      <c r="O6" s="24" t="s">
        <v>543</v>
      </c>
      <c r="P6" s="24"/>
      <c r="Q6" s="24"/>
      <c r="R6" s="24"/>
      <c r="S6" s="24"/>
      <c r="T6" s="256" t="s">
        <v>544</v>
      </c>
      <c r="U6" s="64" t="s">
        <v>576</v>
      </c>
      <c r="V6" s="64" t="s">
        <v>467</v>
      </c>
    </row>
    <row r="7" s="12" customFormat="1" ht="33" customHeight="1" spans="1:22">
      <c r="A7" s="24"/>
      <c r="B7" s="49"/>
      <c r="C7" s="24"/>
      <c r="D7" s="24"/>
      <c r="E7" s="24"/>
      <c r="F7" s="24"/>
      <c r="G7" s="24"/>
      <c r="H7" s="24"/>
      <c r="I7" s="49"/>
      <c r="J7" s="49"/>
      <c r="K7" s="49" t="s">
        <v>1012</v>
      </c>
      <c r="L7" s="50" t="s">
        <v>1013</v>
      </c>
      <c r="M7" s="299" t="s">
        <v>1012</v>
      </c>
      <c r="N7" s="300" t="s">
        <v>1013</v>
      </c>
      <c r="O7" s="301" t="s">
        <v>928</v>
      </c>
      <c r="P7" s="301" t="s">
        <v>960</v>
      </c>
      <c r="Q7" s="313" t="s">
        <v>1013</v>
      </c>
      <c r="R7" s="314" t="s">
        <v>832</v>
      </c>
      <c r="S7" s="315" t="s">
        <v>833</v>
      </c>
      <c r="T7" s="261"/>
      <c r="U7" s="49"/>
      <c r="V7" s="24"/>
    </row>
    <row r="8" ht="15" customHeight="1" spans="1:22">
      <c r="A8" s="88"/>
      <c r="B8" s="280"/>
      <c r="C8" s="281"/>
      <c r="D8" s="282"/>
      <c r="E8" s="283"/>
      <c r="F8" s="281"/>
      <c r="G8" s="284"/>
      <c r="H8" s="88"/>
      <c r="I8" s="302"/>
      <c r="J8" s="302"/>
      <c r="K8" s="33"/>
      <c r="L8" s="303"/>
      <c r="M8" s="303"/>
      <c r="N8" s="304"/>
      <c r="O8" s="305"/>
      <c r="P8" s="306"/>
      <c r="Q8" s="316"/>
      <c r="R8" s="317"/>
      <c r="S8" s="316"/>
      <c r="T8" s="32"/>
      <c r="U8" s="32"/>
      <c r="V8" s="318"/>
    </row>
    <row r="9" ht="15" customHeight="1" spans="1:22">
      <c r="A9" s="88"/>
      <c r="B9" s="280"/>
      <c r="C9" s="281"/>
      <c r="D9" s="282"/>
      <c r="E9" s="283"/>
      <c r="F9" s="281"/>
      <c r="G9" s="284"/>
      <c r="H9" s="88"/>
      <c r="I9" s="302"/>
      <c r="J9" s="302"/>
      <c r="K9" s="33"/>
      <c r="L9" s="303"/>
      <c r="M9" s="303"/>
      <c r="N9" s="304"/>
      <c r="O9" s="305"/>
      <c r="P9" s="306"/>
      <c r="Q9" s="316"/>
      <c r="R9" s="317"/>
      <c r="S9" s="316"/>
      <c r="T9" s="32"/>
      <c r="U9" s="32"/>
      <c r="V9" s="318"/>
    </row>
    <row r="10" ht="15" customHeight="1" spans="1:22">
      <c r="A10" s="88"/>
      <c r="B10" s="280"/>
      <c r="C10" s="281"/>
      <c r="D10" s="282"/>
      <c r="E10" s="283"/>
      <c r="F10" s="281"/>
      <c r="G10" s="284"/>
      <c r="H10" s="88"/>
      <c r="I10" s="302"/>
      <c r="J10" s="302"/>
      <c r="K10" s="33"/>
      <c r="L10" s="303"/>
      <c r="M10" s="303"/>
      <c r="N10" s="304"/>
      <c r="O10" s="305"/>
      <c r="P10" s="306"/>
      <c r="Q10" s="316"/>
      <c r="R10" s="317"/>
      <c r="S10" s="316"/>
      <c r="T10" s="32"/>
      <c r="U10" s="32"/>
      <c r="V10" s="318"/>
    </row>
    <row r="11" ht="15" customHeight="1" spans="1:22">
      <c r="A11" s="88"/>
      <c r="B11" s="280"/>
      <c r="C11" s="281"/>
      <c r="D11" s="282"/>
      <c r="E11" s="283"/>
      <c r="F11" s="281"/>
      <c r="G11" s="284"/>
      <c r="H11" s="88"/>
      <c r="I11" s="307"/>
      <c r="J11" s="307"/>
      <c r="K11" s="33"/>
      <c r="L11" s="303"/>
      <c r="M11" s="303"/>
      <c r="N11" s="304"/>
      <c r="O11" s="305"/>
      <c r="P11" s="306"/>
      <c r="Q11" s="316"/>
      <c r="R11" s="317"/>
      <c r="S11" s="316"/>
      <c r="T11" s="32"/>
      <c r="U11" s="32"/>
      <c r="V11" s="318"/>
    </row>
    <row r="12" ht="15" customHeight="1" spans="1:22">
      <c r="A12" s="88"/>
      <c r="B12" s="280"/>
      <c r="C12" s="281"/>
      <c r="D12" s="282"/>
      <c r="E12" s="283"/>
      <c r="F12" s="281"/>
      <c r="G12" s="284"/>
      <c r="H12" s="88"/>
      <c r="I12" s="307"/>
      <c r="J12" s="307"/>
      <c r="K12" s="33"/>
      <c r="L12" s="303"/>
      <c r="M12" s="303"/>
      <c r="N12" s="304"/>
      <c r="O12" s="305"/>
      <c r="P12" s="306"/>
      <c r="Q12" s="316"/>
      <c r="R12" s="317"/>
      <c r="S12" s="316"/>
      <c r="T12" s="32"/>
      <c r="U12" s="32"/>
      <c r="V12" s="318"/>
    </row>
    <row r="13" ht="15" customHeight="1" spans="1:22">
      <c r="A13" s="88"/>
      <c r="B13" s="280"/>
      <c r="C13" s="281"/>
      <c r="D13" s="282"/>
      <c r="E13" s="283"/>
      <c r="F13" s="281"/>
      <c r="G13" s="284"/>
      <c r="H13" s="88"/>
      <c r="I13" s="307"/>
      <c r="J13" s="307"/>
      <c r="K13" s="33"/>
      <c r="L13" s="303"/>
      <c r="M13" s="303"/>
      <c r="N13" s="304"/>
      <c r="O13" s="305"/>
      <c r="P13" s="306"/>
      <c r="Q13" s="316"/>
      <c r="R13" s="317"/>
      <c r="S13" s="316"/>
      <c r="T13" s="32"/>
      <c r="U13" s="32"/>
      <c r="V13" s="318"/>
    </row>
    <row r="14" ht="15" customHeight="1" spans="1:22">
      <c r="A14" s="88"/>
      <c r="B14" s="280"/>
      <c r="C14" s="281"/>
      <c r="D14" s="282"/>
      <c r="E14" s="283"/>
      <c r="F14" s="281"/>
      <c r="G14" s="284"/>
      <c r="H14" s="88"/>
      <c r="I14" s="307"/>
      <c r="J14" s="307"/>
      <c r="K14" s="33"/>
      <c r="L14" s="303"/>
      <c r="M14" s="303"/>
      <c r="N14" s="304"/>
      <c r="O14" s="305"/>
      <c r="P14" s="306"/>
      <c r="Q14" s="316"/>
      <c r="R14" s="317"/>
      <c r="S14" s="316"/>
      <c r="T14" s="32"/>
      <c r="U14" s="32"/>
      <c r="V14" s="318"/>
    </row>
    <row r="15" ht="15" customHeight="1" spans="1:22">
      <c r="A15" s="284"/>
      <c r="B15" s="280"/>
      <c r="C15" s="285"/>
      <c r="D15" s="282"/>
      <c r="E15" s="283"/>
      <c r="F15" s="286"/>
      <c r="G15" s="284"/>
      <c r="H15" s="287"/>
      <c r="I15" s="308"/>
      <c r="J15" s="308"/>
      <c r="K15" s="33"/>
      <c r="L15" s="303"/>
      <c r="M15" s="303"/>
      <c r="N15" s="304"/>
      <c r="O15" s="305"/>
      <c r="P15" s="306"/>
      <c r="Q15" s="316"/>
      <c r="R15" s="317"/>
      <c r="S15" s="316"/>
      <c r="T15" s="32"/>
      <c r="U15" s="32"/>
      <c r="V15" s="33"/>
    </row>
    <row r="16" customHeight="1" spans="1:22">
      <c r="A16" s="288"/>
      <c r="B16" s="289"/>
      <c r="C16" s="290"/>
      <c r="D16" s="291"/>
      <c r="E16" s="292"/>
      <c r="F16" s="286"/>
      <c r="G16" s="293"/>
      <c r="H16" s="294"/>
      <c r="I16" s="309"/>
      <c r="J16" s="309"/>
      <c r="K16" s="33"/>
      <c r="L16" s="303"/>
      <c r="M16" s="303"/>
      <c r="N16" s="304"/>
      <c r="O16" s="310"/>
      <c r="P16" s="311"/>
      <c r="Q16" s="136"/>
      <c r="R16" s="319"/>
      <c r="S16" s="320"/>
      <c r="T16" s="33"/>
      <c r="U16" s="33"/>
      <c r="V16" s="33"/>
    </row>
    <row r="17" customHeight="1" spans="1:22">
      <c r="A17" s="288"/>
      <c r="B17" s="289"/>
      <c r="C17" s="290"/>
      <c r="D17" s="291"/>
      <c r="E17" s="292"/>
      <c r="F17" s="286"/>
      <c r="G17" s="293"/>
      <c r="H17" s="294"/>
      <c r="I17" s="309"/>
      <c r="J17" s="309"/>
      <c r="K17" s="33"/>
      <c r="L17" s="303"/>
      <c r="M17" s="303"/>
      <c r="N17" s="304"/>
      <c r="O17" s="310"/>
      <c r="P17" s="311"/>
      <c r="Q17" s="136"/>
      <c r="R17" s="319"/>
      <c r="S17" s="320"/>
      <c r="T17" s="33"/>
      <c r="U17" s="33"/>
      <c r="V17" s="33"/>
    </row>
    <row r="18" customHeight="1" spans="1:22">
      <c r="A18" s="288"/>
      <c r="B18" s="289"/>
      <c r="C18" s="290"/>
      <c r="D18" s="291"/>
      <c r="E18" s="292"/>
      <c r="F18" s="286"/>
      <c r="G18" s="293"/>
      <c r="H18" s="294"/>
      <c r="I18" s="309"/>
      <c r="J18" s="309"/>
      <c r="K18" s="33"/>
      <c r="L18" s="303"/>
      <c r="M18" s="303"/>
      <c r="N18" s="304"/>
      <c r="O18" s="310"/>
      <c r="P18" s="311"/>
      <c r="Q18" s="136"/>
      <c r="R18" s="319"/>
      <c r="S18" s="320"/>
      <c r="T18" s="33"/>
      <c r="U18" s="33"/>
      <c r="V18" s="33"/>
    </row>
    <row r="19" customHeight="1" spans="1:22">
      <c r="A19" s="33"/>
      <c r="B19" s="33"/>
      <c r="C19" s="295" t="s">
        <v>59</v>
      </c>
      <c r="D19" s="60"/>
      <c r="E19" s="60"/>
      <c r="F19" s="60"/>
      <c r="G19" s="60"/>
      <c r="H19" s="60"/>
      <c r="I19" s="60"/>
      <c r="J19" s="60"/>
      <c r="K19" s="60"/>
      <c r="L19" s="60"/>
      <c r="M19" s="60"/>
      <c r="N19" s="312"/>
      <c r="O19" s="312">
        <f>SUM(O8:O18)</f>
        <v>0</v>
      </c>
      <c r="P19" s="60"/>
      <c r="Q19" s="312">
        <f>SUM(Q8:Q18)</f>
        <v>0</v>
      </c>
      <c r="R19" s="321"/>
      <c r="S19" s="312">
        <f>SUM(S8:S18)</f>
        <v>0</v>
      </c>
      <c r="T19" s="60"/>
      <c r="U19" s="60"/>
      <c r="V19" s="60"/>
    </row>
  </sheetData>
  <protectedRanges>
    <protectedRange sqref="G8:G15" name="区域1_6_1_3_1_1_1_2_1_1"/>
  </protectedRanges>
  <mergeCells count="18">
    <mergeCell ref="A2:V2"/>
    <mergeCell ref="A3:V3"/>
    <mergeCell ref="K6:L6"/>
    <mergeCell ref="M6:N6"/>
    <mergeCell ref="O6:S6"/>
    <mergeCell ref="A6:A7"/>
    <mergeCell ref="B6:B7"/>
    <mergeCell ref="C6:C7"/>
    <mergeCell ref="D6:D7"/>
    <mergeCell ref="E6:E7"/>
    <mergeCell ref="F6:F7"/>
    <mergeCell ref="G6:G7"/>
    <mergeCell ref="H6:H7"/>
    <mergeCell ref="I6:I7"/>
    <mergeCell ref="J6:J7"/>
    <mergeCell ref="T6:T7"/>
    <mergeCell ref="U6:U7"/>
    <mergeCell ref="V6:V7"/>
  </mergeCells>
  <hyperlinks>
    <hyperlink ref="A1" location="索引目录!E43" display="返回索引页"/>
    <hyperlink ref="B1" location="'4-6固定资产汇总'!B15" display="返回"/>
  </hyperlinks>
  <printOptions horizontalCentered="1" verticalCentered="1"/>
  <pageMargins left="0.389583333333333" right="0.389583333333333" top="0.432638888888889" bottom="0.389583333333333" header="0.389583333333333" footer="0.389583333333333"/>
  <pageSetup paperSize="9" scale="95" fitToHeight="0" orientation="landscape"/>
  <headerFooter alignWithMargins="0">
    <oddHeader>&amp;R&amp;"宋体,常规"&amp;10
&amp;"仿宋_GB2312,常规"共&amp;N页第&amp;P页</oddHeader>
  </headerFooter>
  <legacyDrawing r:id="rId2"/>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0"/>
  <sheetViews>
    <sheetView workbookViewId="0">
      <pane xSplit="13" ySplit="7" topLeftCell="N8" activePane="bottomRight" state="frozen"/>
      <selection/>
      <selection pane="topRight"/>
      <selection pane="bottomLeft"/>
      <selection pane="bottomRight" activeCell="N8" sqref="N8"/>
    </sheetView>
  </sheetViews>
  <sheetFormatPr defaultColWidth="8.64166666666667" defaultRowHeight="15.75" customHeight="1"/>
  <cols>
    <col min="1" max="1" width="6.35833333333333" style="13" customWidth="1"/>
    <col min="2" max="2" width="6.85833333333333" style="13" customWidth="1"/>
    <col min="3" max="3" width="9.56666666666667" style="13" customWidth="1"/>
    <col min="4" max="4" width="10.5" style="13" customWidth="1"/>
    <col min="5" max="6" width="5.35833333333333" style="13" customWidth="1"/>
    <col min="7" max="8" width="5.06666666666667" style="13" customWidth="1"/>
    <col min="9" max="9" width="8" style="13" customWidth="1"/>
    <col min="10" max="10" width="12.5" style="13" hidden="1" customWidth="1" outlineLevel="1"/>
    <col min="11" max="11" width="13" style="13" hidden="1" customWidth="1" outlineLevel="1"/>
    <col min="12" max="12" width="10.5666666666667" style="13" customWidth="1" collapsed="1"/>
    <col min="13" max="13" width="10.5" style="13" customWidth="1"/>
    <col min="14" max="14" width="11.7083333333333" style="13" customWidth="1"/>
    <col min="15" max="16" width="10.2083333333333" style="13" customWidth="1"/>
    <col min="17" max="17" width="8.06666666666667" style="13" customWidth="1"/>
    <col min="18" max="18" width="9" style="13"/>
    <col min="19" max="19" width="13.0666666666667" style="13" hidden="1" customWidth="1" outlineLevel="1"/>
    <col min="20" max="20" width="9" style="13" collapsed="1"/>
    <col min="21" max="32" width="9" style="13"/>
    <col min="33" max="16384" width="8.64166666666667" style="13"/>
  </cols>
  <sheetData>
    <row r="1" ht="15.4" spans="1:18">
      <c r="A1" s="180" t="s">
        <v>19</v>
      </c>
      <c r="B1" s="15" t="s">
        <v>572</v>
      </c>
      <c r="C1" s="16"/>
      <c r="D1" s="16"/>
      <c r="E1" s="16"/>
      <c r="F1" s="16"/>
      <c r="G1" s="16"/>
      <c r="H1" s="16"/>
      <c r="I1" s="16"/>
      <c r="J1" s="16"/>
      <c r="K1" s="16"/>
      <c r="L1" s="16"/>
      <c r="M1" s="16"/>
      <c r="N1" s="16"/>
      <c r="O1" s="16"/>
      <c r="P1" s="16"/>
      <c r="Q1" s="16"/>
      <c r="R1" s="16"/>
    </row>
    <row r="2" s="47" customFormat="1" ht="30" customHeight="1" spans="1:18">
      <c r="A2" s="17" t="s">
        <v>1057</v>
      </c>
      <c r="B2" s="17"/>
      <c r="C2" s="17"/>
      <c r="D2" s="17"/>
      <c r="E2" s="17"/>
      <c r="F2" s="17"/>
      <c r="G2" s="17"/>
      <c r="H2" s="17"/>
      <c r="I2" s="17"/>
      <c r="J2" s="17"/>
      <c r="K2" s="17"/>
      <c r="L2" s="17"/>
      <c r="M2" s="17"/>
      <c r="N2" s="17"/>
      <c r="O2" s="17"/>
      <c r="P2" s="17"/>
      <c r="Q2" s="17"/>
      <c r="R2" s="17"/>
    </row>
    <row r="3" ht="15" customHeight="1" spans="1:18">
      <c r="A3" s="18" t="str">
        <f>'1-汇总表'!A3:G3</f>
        <v>评估基准日：2020年7月30日</v>
      </c>
      <c r="B3" s="18"/>
      <c r="C3" s="18"/>
      <c r="D3" s="18"/>
      <c r="E3" s="18"/>
      <c r="F3" s="18"/>
      <c r="G3" s="18"/>
      <c r="H3" s="18"/>
      <c r="I3" s="19"/>
      <c r="J3" s="19"/>
      <c r="K3" s="19"/>
      <c r="L3" s="19"/>
      <c r="M3" s="19"/>
      <c r="N3" s="19"/>
      <c r="O3" s="19"/>
      <c r="P3" s="19"/>
      <c r="Q3" s="19"/>
      <c r="R3" s="19"/>
    </row>
    <row r="4" ht="15" customHeight="1" spans="1:18">
      <c r="A4" s="20"/>
      <c r="B4" s="20"/>
      <c r="C4" s="20"/>
      <c r="D4" s="20"/>
      <c r="E4" s="20"/>
      <c r="F4" s="20"/>
      <c r="G4" s="20"/>
      <c r="H4" s="20"/>
      <c r="I4" s="56"/>
      <c r="J4" s="56"/>
      <c r="K4" s="56"/>
      <c r="L4" s="56"/>
      <c r="M4" s="56"/>
      <c r="N4" s="56"/>
      <c r="O4" s="56"/>
      <c r="P4" s="56"/>
      <c r="R4" s="21" t="s">
        <v>1058</v>
      </c>
    </row>
    <row r="5" ht="15" customHeight="1" spans="1:18">
      <c r="A5" s="22" t="str">
        <f>'1-汇总表'!A5</f>
        <v>被评估单位（或产权持有单位）：贡山县隆鑫矿业有限公司</v>
      </c>
      <c r="R5" s="23" t="s">
        <v>22</v>
      </c>
    </row>
    <row r="6" s="270" customFormat="1" ht="15" customHeight="1" spans="1:19">
      <c r="A6" s="250" t="s">
        <v>379</v>
      </c>
      <c r="B6" s="250" t="s">
        <v>971</v>
      </c>
      <c r="C6" s="271" t="s">
        <v>972</v>
      </c>
      <c r="D6" s="250" t="s">
        <v>973</v>
      </c>
      <c r="E6" s="250" t="s">
        <v>974</v>
      </c>
      <c r="F6" s="250" t="s">
        <v>975</v>
      </c>
      <c r="G6" s="250" t="s">
        <v>977</v>
      </c>
      <c r="H6" s="250" t="s">
        <v>978</v>
      </c>
      <c r="I6" s="250" t="s">
        <v>1059</v>
      </c>
      <c r="J6" s="24" t="s">
        <v>541</v>
      </c>
      <c r="K6" s="25"/>
      <c r="L6" s="275" t="s">
        <v>542</v>
      </c>
      <c r="M6" s="276"/>
      <c r="N6" s="141" t="s">
        <v>543</v>
      </c>
      <c r="O6" s="26"/>
      <c r="P6" s="256" t="s">
        <v>544</v>
      </c>
      <c r="Q6" s="250" t="s">
        <v>576</v>
      </c>
      <c r="R6" s="250" t="s">
        <v>467</v>
      </c>
      <c r="S6" s="30" t="s">
        <v>959</v>
      </c>
    </row>
    <row r="7" s="270" customFormat="1" ht="15" customHeight="1" spans="1:19">
      <c r="A7" s="272"/>
      <c r="B7" s="272"/>
      <c r="C7" s="273"/>
      <c r="D7" s="272"/>
      <c r="E7" s="272"/>
      <c r="F7" s="272"/>
      <c r="G7" s="272"/>
      <c r="H7" s="272"/>
      <c r="I7" s="252"/>
      <c r="J7" s="24" t="s">
        <v>928</v>
      </c>
      <c r="K7" s="25" t="s">
        <v>929</v>
      </c>
      <c r="L7" s="52" t="s">
        <v>928</v>
      </c>
      <c r="M7" s="24" t="s">
        <v>929</v>
      </c>
      <c r="N7" s="24" t="s">
        <v>928</v>
      </c>
      <c r="O7" s="24" t="s">
        <v>929</v>
      </c>
      <c r="P7" s="261"/>
      <c r="Q7" s="252"/>
      <c r="R7" s="272"/>
      <c r="S7" s="30"/>
    </row>
    <row r="8" ht="15" customHeight="1" spans="1:19">
      <c r="A8" s="27"/>
      <c r="B8" s="27"/>
      <c r="C8" s="165"/>
      <c r="D8" s="28"/>
      <c r="E8" s="29"/>
      <c r="F8" s="27"/>
      <c r="G8" s="27"/>
      <c r="H8" s="27"/>
      <c r="I8" s="32"/>
      <c r="J8" s="32"/>
      <c r="K8" s="31"/>
      <c r="L8" s="34"/>
      <c r="M8" s="32"/>
      <c r="N8" s="32"/>
      <c r="O8" s="32"/>
      <c r="P8" s="32"/>
      <c r="Q8" s="32" t="str">
        <f t="shared" ref="Q8:Q28" si="0">IF(M8=0,"",(O8-M8)/M8*100)</f>
        <v/>
      </c>
      <c r="R8" s="33"/>
      <c r="S8" s="33"/>
    </row>
    <row r="9" ht="15" customHeight="1" spans="1:19">
      <c r="A9" s="27"/>
      <c r="B9" s="27"/>
      <c r="C9" s="165"/>
      <c r="D9" s="28"/>
      <c r="E9" s="29"/>
      <c r="F9" s="27"/>
      <c r="G9" s="27"/>
      <c r="H9" s="27"/>
      <c r="I9" s="32"/>
      <c r="J9" s="32"/>
      <c r="K9" s="31"/>
      <c r="L9" s="34"/>
      <c r="M9" s="32"/>
      <c r="N9" s="32"/>
      <c r="O9" s="32"/>
      <c r="P9" s="32"/>
      <c r="Q9" s="32" t="str">
        <f t="shared" si="0"/>
        <v/>
      </c>
      <c r="R9" s="33"/>
      <c r="S9" s="33"/>
    </row>
    <row r="10" ht="15" customHeight="1" spans="1:19">
      <c r="A10" s="27"/>
      <c r="B10" s="27"/>
      <c r="C10" s="165"/>
      <c r="D10" s="28"/>
      <c r="E10" s="29"/>
      <c r="F10" s="27"/>
      <c r="G10" s="27"/>
      <c r="H10" s="27"/>
      <c r="I10" s="32"/>
      <c r="J10" s="32"/>
      <c r="K10" s="31"/>
      <c r="L10" s="34"/>
      <c r="M10" s="32"/>
      <c r="N10" s="32"/>
      <c r="O10" s="32"/>
      <c r="P10" s="32"/>
      <c r="Q10" s="32" t="str">
        <f t="shared" si="0"/>
        <v/>
      </c>
      <c r="R10" s="33"/>
      <c r="S10" s="33"/>
    </row>
    <row r="11" ht="15" customHeight="1" spans="1:19">
      <c r="A11" s="27"/>
      <c r="B11" s="27"/>
      <c r="C11" s="165"/>
      <c r="D11" s="28"/>
      <c r="E11" s="29"/>
      <c r="F11" s="27"/>
      <c r="G11" s="27"/>
      <c r="H11" s="27"/>
      <c r="I11" s="32"/>
      <c r="J11" s="32"/>
      <c r="K11" s="31"/>
      <c r="L11" s="34"/>
      <c r="M11" s="32"/>
      <c r="N11" s="32"/>
      <c r="O11" s="32"/>
      <c r="P11" s="32"/>
      <c r="Q11" s="32" t="str">
        <f t="shared" si="0"/>
        <v/>
      </c>
      <c r="R11" s="33"/>
      <c r="S11" s="33"/>
    </row>
    <row r="12" ht="15" customHeight="1" spans="1:19">
      <c r="A12" s="27"/>
      <c r="B12" s="27"/>
      <c r="C12" s="165"/>
      <c r="D12" s="28"/>
      <c r="E12" s="29"/>
      <c r="F12" s="27"/>
      <c r="G12" s="27"/>
      <c r="H12" s="27"/>
      <c r="I12" s="32"/>
      <c r="J12" s="32"/>
      <c r="K12" s="31"/>
      <c r="L12" s="34"/>
      <c r="M12" s="32"/>
      <c r="N12" s="32"/>
      <c r="O12" s="32"/>
      <c r="P12" s="32"/>
      <c r="Q12" s="32" t="str">
        <f t="shared" si="0"/>
        <v/>
      </c>
      <c r="R12" s="33"/>
      <c r="S12" s="33"/>
    </row>
    <row r="13" ht="15" customHeight="1" spans="1:19">
      <c r="A13" s="27"/>
      <c r="B13" s="27"/>
      <c r="C13" s="165"/>
      <c r="D13" s="28"/>
      <c r="E13" s="29"/>
      <c r="F13" s="27"/>
      <c r="G13" s="27"/>
      <c r="H13" s="27"/>
      <c r="I13" s="32"/>
      <c r="J13" s="32"/>
      <c r="K13" s="31"/>
      <c r="L13" s="34"/>
      <c r="M13" s="32"/>
      <c r="N13" s="32"/>
      <c r="O13" s="32"/>
      <c r="P13" s="32"/>
      <c r="Q13" s="32" t="str">
        <f t="shared" si="0"/>
        <v/>
      </c>
      <c r="R13" s="33"/>
      <c r="S13" s="33"/>
    </row>
    <row r="14" ht="15" customHeight="1" spans="1:19">
      <c r="A14" s="27"/>
      <c r="B14" s="27"/>
      <c r="C14" s="165"/>
      <c r="D14" s="28"/>
      <c r="E14" s="29"/>
      <c r="F14" s="27"/>
      <c r="G14" s="27"/>
      <c r="H14" s="27"/>
      <c r="I14" s="32"/>
      <c r="J14" s="32"/>
      <c r="K14" s="31"/>
      <c r="L14" s="34"/>
      <c r="M14" s="32"/>
      <c r="N14" s="32"/>
      <c r="O14" s="32"/>
      <c r="P14" s="32"/>
      <c r="Q14" s="32" t="str">
        <f t="shared" si="0"/>
        <v/>
      </c>
      <c r="R14" s="33"/>
      <c r="S14" s="33"/>
    </row>
    <row r="15" ht="15" customHeight="1" spans="1:19">
      <c r="A15" s="27"/>
      <c r="B15" s="27"/>
      <c r="C15" s="165"/>
      <c r="D15" s="28"/>
      <c r="E15" s="29"/>
      <c r="F15" s="27"/>
      <c r="G15" s="27"/>
      <c r="H15" s="27"/>
      <c r="I15" s="32"/>
      <c r="J15" s="32"/>
      <c r="K15" s="31"/>
      <c r="L15" s="34"/>
      <c r="M15" s="32"/>
      <c r="N15" s="32"/>
      <c r="O15" s="32"/>
      <c r="P15" s="32"/>
      <c r="Q15" s="32" t="str">
        <f t="shared" si="0"/>
        <v/>
      </c>
      <c r="R15" s="33"/>
      <c r="S15" s="33"/>
    </row>
    <row r="16" ht="15" customHeight="1" spans="1:19">
      <c r="A16" s="27"/>
      <c r="B16" s="27"/>
      <c r="C16" s="165"/>
      <c r="D16" s="28"/>
      <c r="E16" s="29"/>
      <c r="F16" s="27"/>
      <c r="G16" s="27"/>
      <c r="H16" s="27"/>
      <c r="I16" s="32"/>
      <c r="J16" s="32"/>
      <c r="K16" s="31"/>
      <c r="L16" s="34"/>
      <c r="M16" s="32"/>
      <c r="N16" s="32"/>
      <c r="O16" s="32"/>
      <c r="P16" s="32"/>
      <c r="Q16" s="32" t="str">
        <f t="shared" si="0"/>
        <v/>
      </c>
      <c r="R16" s="33"/>
      <c r="S16" s="33"/>
    </row>
    <row r="17" ht="15" customHeight="1" spans="1:19">
      <c r="A17" s="27"/>
      <c r="B17" s="27"/>
      <c r="C17" s="165"/>
      <c r="D17" s="28"/>
      <c r="E17" s="29"/>
      <c r="F17" s="27"/>
      <c r="G17" s="27"/>
      <c r="H17" s="27"/>
      <c r="I17" s="32"/>
      <c r="J17" s="32"/>
      <c r="K17" s="31"/>
      <c r="L17" s="34"/>
      <c r="M17" s="32"/>
      <c r="N17" s="32"/>
      <c r="O17" s="32"/>
      <c r="P17" s="32"/>
      <c r="Q17" s="32" t="str">
        <f t="shared" si="0"/>
        <v/>
      </c>
      <c r="R17" s="33"/>
      <c r="S17" s="33"/>
    </row>
    <row r="18" ht="15" customHeight="1" spans="1:19">
      <c r="A18" s="27"/>
      <c r="B18" s="27"/>
      <c r="C18" s="165"/>
      <c r="D18" s="28"/>
      <c r="E18" s="29"/>
      <c r="F18" s="27"/>
      <c r="G18" s="27"/>
      <c r="H18" s="27"/>
      <c r="I18" s="32"/>
      <c r="J18" s="32"/>
      <c r="K18" s="31"/>
      <c r="L18" s="34"/>
      <c r="M18" s="32"/>
      <c r="N18" s="32"/>
      <c r="O18" s="32"/>
      <c r="P18" s="32"/>
      <c r="Q18" s="32" t="str">
        <f t="shared" si="0"/>
        <v/>
      </c>
      <c r="R18" s="33"/>
      <c r="S18" s="33"/>
    </row>
    <row r="19" ht="15" customHeight="1" spans="1:19">
      <c r="A19" s="27"/>
      <c r="B19" s="27"/>
      <c r="C19" s="165"/>
      <c r="D19" s="28"/>
      <c r="E19" s="29"/>
      <c r="F19" s="27"/>
      <c r="G19" s="27"/>
      <c r="H19" s="27"/>
      <c r="I19" s="32"/>
      <c r="J19" s="32"/>
      <c r="K19" s="31"/>
      <c r="L19" s="34"/>
      <c r="M19" s="32"/>
      <c r="N19" s="32"/>
      <c r="O19" s="32"/>
      <c r="P19" s="32"/>
      <c r="Q19" s="32" t="str">
        <f t="shared" si="0"/>
        <v/>
      </c>
      <c r="R19" s="33"/>
      <c r="S19" s="33"/>
    </row>
    <row r="20" ht="15" customHeight="1" spans="1:19">
      <c r="A20" s="27"/>
      <c r="B20" s="27"/>
      <c r="C20" s="165"/>
      <c r="D20" s="28"/>
      <c r="E20" s="29"/>
      <c r="F20" s="27"/>
      <c r="G20" s="27"/>
      <c r="H20" s="27"/>
      <c r="I20" s="32"/>
      <c r="J20" s="32"/>
      <c r="K20" s="31"/>
      <c r="L20" s="34"/>
      <c r="M20" s="32"/>
      <c r="N20" s="32"/>
      <c r="O20" s="32"/>
      <c r="P20" s="32"/>
      <c r="Q20" s="32" t="str">
        <f t="shared" si="0"/>
        <v/>
      </c>
      <c r="R20" s="33"/>
      <c r="S20" s="33"/>
    </row>
    <row r="21" ht="15" customHeight="1" spans="1:19">
      <c r="A21" s="27"/>
      <c r="B21" s="27"/>
      <c r="C21" s="165"/>
      <c r="D21" s="28"/>
      <c r="E21" s="29"/>
      <c r="F21" s="27"/>
      <c r="G21" s="27"/>
      <c r="H21" s="27"/>
      <c r="I21" s="32"/>
      <c r="J21" s="32"/>
      <c r="K21" s="31"/>
      <c r="L21" s="34"/>
      <c r="M21" s="32"/>
      <c r="N21" s="32"/>
      <c r="O21" s="32"/>
      <c r="P21" s="32"/>
      <c r="Q21" s="32" t="str">
        <f t="shared" si="0"/>
        <v/>
      </c>
      <c r="R21" s="33"/>
      <c r="S21" s="33"/>
    </row>
    <row r="22" ht="15" customHeight="1" spans="1:19">
      <c r="A22" s="27"/>
      <c r="B22" s="27"/>
      <c r="C22" s="165"/>
      <c r="D22" s="28"/>
      <c r="E22" s="29"/>
      <c r="F22" s="27"/>
      <c r="G22" s="27"/>
      <c r="H22" s="27"/>
      <c r="I22" s="32"/>
      <c r="J22" s="32"/>
      <c r="K22" s="31"/>
      <c r="L22" s="34"/>
      <c r="M22" s="32"/>
      <c r="N22" s="32"/>
      <c r="O22" s="32"/>
      <c r="P22" s="32"/>
      <c r="Q22" s="32" t="str">
        <f t="shared" si="0"/>
        <v/>
      </c>
      <c r="R22" s="33"/>
      <c r="S22" s="33"/>
    </row>
    <row r="23" ht="15" customHeight="1" spans="1:19">
      <c r="A23" s="27"/>
      <c r="B23" s="27"/>
      <c r="C23" s="165"/>
      <c r="D23" s="28"/>
      <c r="E23" s="29"/>
      <c r="F23" s="27"/>
      <c r="G23" s="27"/>
      <c r="H23" s="27"/>
      <c r="I23" s="32"/>
      <c r="J23" s="32"/>
      <c r="K23" s="31"/>
      <c r="L23" s="34"/>
      <c r="M23" s="32"/>
      <c r="N23" s="32"/>
      <c r="O23" s="32"/>
      <c r="P23" s="32"/>
      <c r="Q23" s="32" t="str">
        <f t="shared" si="0"/>
        <v/>
      </c>
      <c r="R23" s="33"/>
      <c r="S23" s="33"/>
    </row>
    <row r="24" ht="15" customHeight="1" spans="1:19">
      <c r="A24" s="27"/>
      <c r="B24" s="27"/>
      <c r="C24" s="165"/>
      <c r="D24" s="28"/>
      <c r="E24" s="29"/>
      <c r="F24" s="27"/>
      <c r="G24" s="27"/>
      <c r="H24" s="27"/>
      <c r="I24" s="32"/>
      <c r="J24" s="32"/>
      <c r="K24" s="31"/>
      <c r="L24" s="34"/>
      <c r="M24" s="32"/>
      <c r="N24" s="32"/>
      <c r="O24" s="32"/>
      <c r="P24" s="32"/>
      <c r="Q24" s="32" t="str">
        <f t="shared" si="0"/>
        <v/>
      </c>
      <c r="R24" s="33"/>
      <c r="S24" s="33"/>
    </row>
    <row r="25" ht="15" customHeight="1" spans="1:19">
      <c r="A25" s="27"/>
      <c r="B25" s="27"/>
      <c r="C25" s="165"/>
      <c r="D25" s="28"/>
      <c r="E25" s="29"/>
      <c r="F25" s="27"/>
      <c r="G25" s="27"/>
      <c r="H25" s="27"/>
      <c r="I25" s="32"/>
      <c r="J25" s="32"/>
      <c r="K25" s="31"/>
      <c r="L25" s="34"/>
      <c r="M25" s="32"/>
      <c r="N25" s="32"/>
      <c r="O25" s="32"/>
      <c r="P25" s="32"/>
      <c r="Q25" s="32" t="str">
        <f t="shared" si="0"/>
        <v/>
      </c>
      <c r="R25" s="33"/>
      <c r="S25" s="33"/>
    </row>
    <row r="26" ht="15" customHeight="1" spans="1:19">
      <c r="A26" s="27"/>
      <c r="B26" s="27"/>
      <c r="C26" s="165"/>
      <c r="D26" s="28"/>
      <c r="E26" s="29"/>
      <c r="F26" s="27"/>
      <c r="G26" s="27"/>
      <c r="H26" s="27"/>
      <c r="I26" s="32"/>
      <c r="J26" s="32"/>
      <c r="K26" s="31"/>
      <c r="L26" s="34"/>
      <c r="M26" s="32"/>
      <c r="N26" s="32"/>
      <c r="O26" s="32"/>
      <c r="P26" s="32"/>
      <c r="Q26" s="32" t="str">
        <f t="shared" si="0"/>
        <v/>
      </c>
      <c r="R26" s="33"/>
      <c r="S26" s="33"/>
    </row>
    <row r="27" ht="15" customHeight="1" spans="1:19">
      <c r="A27" s="27"/>
      <c r="B27" s="27"/>
      <c r="C27" s="165"/>
      <c r="D27" s="28"/>
      <c r="E27" s="29"/>
      <c r="F27" s="27"/>
      <c r="G27" s="27"/>
      <c r="H27" s="27"/>
      <c r="I27" s="32"/>
      <c r="J27" s="32"/>
      <c r="K27" s="31"/>
      <c r="L27" s="34"/>
      <c r="M27" s="32"/>
      <c r="N27" s="32"/>
      <c r="O27" s="32"/>
      <c r="P27" s="32"/>
      <c r="Q27" s="32" t="str">
        <f t="shared" si="0"/>
        <v/>
      </c>
      <c r="R27" s="33"/>
      <c r="S27" s="33"/>
    </row>
    <row r="28" ht="15" customHeight="1" spans="1:18">
      <c r="A28" s="274" t="s">
        <v>656</v>
      </c>
      <c r="B28" s="228"/>
      <c r="C28" s="228"/>
      <c r="D28" s="36"/>
      <c r="E28" s="29"/>
      <c r="F28" s="27"/>
      <c r="G28" s="27"/>
      <c r="H28" s="27"/>
      <c r="I28" s="32"/>
      <c r="J28" s="32">
        <f t="shared" ref="J28:O28" si="1">SUM(J8:J27)</f>
        <v>0</v>
      </c>
      <c r="K28" s="31">
        <f t="shared" si="1"/>
        <v>0</v>
      </c>
      <c r="L28" s="34">
        <f t="shared" si="1"/>
        <v>0</v>
      </c>
      <c r="M28" s="32">
        <f t="shared" si="1"/>
        <v>0</v>
      </c>
      <c r="N28" s="32">
        <f t="shared" si="1"/>
        <v>0</v>
      </c>
      <c r="O28" s="32">
        <f t="shared" si="1"/>
        <v>0</v>
      </c>
      <c r="P28" s="32">
        <f>O28-M28</f>
        <v>0</v>
      </c>
      <c r="Q28" s="32" t="str">
        <f t="shared" si="0"/>
        <v/>
      </c>
      <c r="R28" s="33"/>
    </row>
    <row r="29" s="38" customFormat="1" customHeight="1" spans="1:15">
      <c r="A29" s="37" t="str">
        <f>封面!$D$17&amp;封面!$E$17</f>
        <v>被评估单位（或产权持有单位）填表人：</v>
      </c>
      <c r="G29" s="22"/>
      <c r="N29" s="37"/>
      <c r="O29" s="184" t="str">
        <f>"评估人员："&amp;评估人员!D20</f>
        <v>评估人员：</v>
      </c>
    </row>
    <row r="30" s="38" customFormat="1" customHeight="1" spans="1:1">
      <c r="A30" s="37" t="str">
        <f>封面!$D$19&amp;封面!$E$19&amp;封面!$F$19&amp;封面!$G$19&amp;封面!$H$19&amp;封面!$I$19&amp;封面!$J$19</f>
        <v>填表日期：2020年5月20日</v>
      </c>
    </row>
  </sheetData>
  <mergeCells count="19">
    <mergeCell ref="A2:R2"/>
    <mergeCell ref="A3:R3"/>
    <mergeCell ref="J6:K6"/>
    <mergeCell ref="L6:M6"/>
    <mergeCell ref="N6:O6"/>
    <mergeCell ref="A28:D28"/>
    <mergeCell ref="A6:A7"/>
    <mergeCell ref="B6:B7"/>
    <mergeCell ref="C6:C7"/>
    <mergeCell ref="D6:D7"/>
    <mergeCell ref="E6:E7"/>
    <mergeCell ref="F6:F7"/>
    <mergeCell ref="G6:G7"/>
    <mergeCell ref="H6:H7"/>
    <mergeCell ref="I6:I7"/>
    <mergeCell ref="P6:P7"/>
    <mergeCell ref="Q6:Q7"/>
    <mergeCell ref="R6:R7"/>
    <mergeCell ref="S6:S7"/>
  </mergeCells>
  <hyperlinks>
    <hyperlink ref="A1" location="索引目录!E44" display="返回索引页"/>
    <hyperlink ref="B1" location="'4-6固定资产汇总'!B17"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&amp;R&amp;"宋体,常规"&amp;10
&amp;"仿宋_GB2312,常规"共&amp;N页第&amp;P页</oddHeader>
  </headerFooter>
  <legacyDrawing r:id="rId2"/>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0"/>
  <sheetViews>
    <sheetView workbookViewId="0">
      <pane xSplit="4" ySplit="6" topLeftCell="E7" activePane="bottomRight" state="frozen"/>
      <selection/>
      <selection pane="topRight"/>
      <selection pane="bottomLeft"/>
      <selection pane="bottomRight" activeCell="E7" sqref="E7"/>
    </sheetView>
  </sheetViews>
  <sheetFormatPr defaultColWidth="8.64166666666667" defaultRowHeight="15.75" customHeight="1" outlineLevelCol="6"/>
  <cols>
    <col min="1" max="1" width="10.5666666666667" style="13" customWidth="1"/>
    <col min="2" max="2" width="29" style="13" customWidth="1"/>
    <col min="3" max="3" width="19.0666666666667" style="13" hidden="1" customWidth="1" outlineLevel="1"/>
    <col min="4" max="4" width="23.0666666666667" style="13" customWidth="1" collapsed="1"/>
    <col min="5" max="5" width="22.3583333333333" style="13" customWidth="1"/>
    <col min="6" max="6" width="21.0666666666667" style="13" customWidth="1"/>
    <col min="7" max="7" width="13.3583333333333" style="13" customWidth="1"/>
    <col min="8" max="32" width="9" style="13"/>
    <col min="33" max="16384" width="8.64166666666667" style="13"/>
  </cols>
  <sheetData>
    <row r="1" ht="15.4" spans="1:7">
      <c r="A1" s="180" t="s">
        <v>19</v>
      </c>
      <c r="B1" s="15" t="s">
        <v>572</v>
      </c>
      <c r="C1" s="16"/>
      <c r="D1" s="16"/>
      <c r="E1" s="16"/>
      <c r="F1" s="16"/>
      <c r="G1" s="16"/>
    </row>
    <row r="2" s="47" customFormat="1" ht="30" customHeight="1" spans="1:7">
      <c r="A2" s="17" t="s">
        <v>1060</v>
      </c>
      <c r="B2" s="17"/>
      <c r="C2" s="17"/>
      <c r="D2" s="17"/>
      <c r="E2" s="17"/>
      <c r="F2" s="17"/>
      <c r="G2" s="17"/>
    </row>
    <row r="3" ht="15" customHeight="1" spans="1:7">
      <c r="A3" s="18" t="str">
        <f>'1-汇总表'!A3:G3</f>
        <v>评估基准日：2020年7月30日</v>
      </c>
      <c r="B3" s="18"/>
      <c r="C3" s="18"/>
      <c r="D3" s="18"/>
      <c r="E3" s="19"/>
      <c r="F3" s="19"/>
      <c r="G3" s="19"/>
    </row>
    <row r="4" ht="15" customHeight="1" spans="1:7">
      <c r="A4" s="20"/>
      <c r="B4" s="20"/>
      <c r="C4" s="20"/>
      <c r="D4" s="20"/>
      <c r="E4" s="56"/>
      <c r="F4" s="56"/>
      <c r="G4" s="21" t="s">
        <v>1061</v>
      </c>
    </row>
    <row r="5" ht="15" customHeight="1" spans="1:7">
      <c r="A5" s="22" t="str">
        <f>'1-汇总表'!A5</f>
        <v>被评估单位（或产权持有单位）：贡山县隆鑫矿业有限公司</v>
      </c>
      <c r="G5" s="23" t="s">
        <v>22</v>
      </c>
    </row>
    <row r="6" s="41" customFormat="1" ht="30" customHeight="1" spans="1:7">
      <c r="A6" s="149" t="s">
        <v>621</v>
      </c>
      <c r="B6" s="149" t="s">
        <v>575</v>
      </c>
      <c r="C6" s="267" t="s">
        <v>541</v>
      </c>
      <c r="D6" s="149" t="s">
        <v>542</v>
      </c>
      <c r="E6" s="149" t="s">
        <v>543</v>
      </c>
      <c r="F6" s="149" t="s">
        <v>544</v>
      </c>
      <c r="G6" s="149" t="s">
        <v>576</v>
      </c>
    </row>
    <row r="7" ht="15" customHeight="1" spans="1:7">
      <c r="A7" s="151" t="s">
        <v>1062</v>
      </c>
      <c r="B7" s="152" t="s">
        <v>1063</v>
      </c>
      <c r="C7" s="31">
        <f>'4-7-1在建（土建）'!G28</f>
        <v>0</v>
      </c>
      <c r="D7" s="32">
        <f>'4-7-1在建（土建）'!H26</f>
        <v>450800566.49</v>
      </c>
      <c r="E7" s="32">
        <f>'4-7-1在建（土建）'!I26</f>
        <v>0</v>
      </c>
      <c r="F7" s="32">
        <f>E7-D7</f>
        <v>-450800566.49</v>
      </c>
      <c r="G7" s="32">
        <f>IF(D7=0,"",F7/D7*100)</f>
        <v>-100</v>
      </c>
    </row>
    <row r="8" ht="15" customHeight="1" spans="1:7">
      <c r="A8" s="151" t="s">
        <v>1064</v>
      </c>
      <c r="B8" s="152" t="s">
        <v>1065</v>
      </c>
      <c r="C8" s="31">
        <f>'4-7-2在建（设备）'!H28</f>
        <v>0</v>
      </c>
      <c r="D8" s="32">
        <f>'4-7-2在建（设备）'!L26</f>
        <v>0</v>
      </c>
      <c r="E8" s="32">
        <f>'4-7-2在建（设备）'!P26</f>
        <v>0</v>
      </c>
      <c r="F8" s="32">
        <f>E8-D8</f>
        <v>0</v>
      </c>
      <c r="G8" s="32" t="str">
        <f>IF(D8=0,"",F8/D8*100)</f>
        <v/>
      </c>
    </row>
    <row r="9" ht="15" customHeight="1" spans="1:7">
      <c r="A9" s="151"/>
      <c r="B9" s="268"/>
      <c r="C9" s="31"/>
      <c r="D9" s="32"/>
      <c r="E9" s="32"/>
      <c r="F9" s="32"/>
      <c r="G9" s="32"/>
    </row>
    <row r="10" ht="15" customHeight="1" spans="1:7">
      <c r="A10" s="151"/>
      <c r="B10" s="268"/>
      <c r="C10" s="31"/>
      <c r="D10" s="32"/>
      <c r="E10" s="32"/>
      <c r="F10" s="32"/>
      <c r="G10" s="32"/>
    </row>
    <row r="11" ht="15" customHeight="1" spans="1:7">
      <c r="A11" s="151"/>
      <c r="B11" s="268"/>
      <c r="C11" s="31"/>
      <c r="D11" s="32"/>
      <c r="E11" s="32"/>
      <c r="F11" s="32"/>
      <c r="G11" s="32"/>
    </row>
    <row r="12" ht="15" customHeight="1" spans="1:7">
      <c r="A12" s="151"/>
      <c r="B12" s="268"/>
      <c r="C12" s="31"/>
      <c r="D12" s="32"/>
      <c r="E12" s="32"/>
      <c r="F12" s="32"/>
      <c r="G12" s="32"/>
    </row>
    <row r="13" ht="15" customHeight="1" spans="1:7">
      <c r="A13" s="151"/>
      <c r="B13" s="268"/>
      <c r="C13" s="31"/>
      <c r="D13" s="32"/>
      <c r="E13" s="32"/>
      <c r="F13" s="32"/>
      <c r="G13" s="32"/>
    </row>
    <row r="14" ht="15" customHeight="1" spans="1:7">
      <c r="A14" s="151"/>
      <c r="B14" s="268"/>
      <c r="C14" s="31"/>
      <c r="D14" s="32"/>
      <c r="E14" s="32"/>
      <c r="F14" s="32"/>
      <c r="G14" s="32"/>
    </row>
    <row r="15" ht="15" customHeight="1" spans="1:7">
      <c r="A15" s="151"/>
      <c r="B15" s="268"/>
      <c r="C15" s="31"/>
      <c r="D15" s="32"/>
      <c r="E15" s="32"/>
      <c r="F15" s="32"/>
      <c r="G15" s="32"/>
    </row>
    <row r="16" ht="15" customHeight="1" spans="1:7">
      <c r="A16" s="151"/>
      <c r="B16" s="268"/>
      <c r="C16" s="31"/>
      <c r="D16" s="32"/>
      <c r="E16" s="32"/>
      <c r="F16" s="32"/>
      <c r="G16" s="32"/>
    </row>
    <row r="17" ht="15" customHeight="1" spans="1:7">
      <c r="A17" s="151"/>
      <c r="B17" s="268"/>
      <c r="C17" s="31"/>
      <c r="D17" s="32"/>
      <c r="E17" s="32"/>
      <c r="F17" s="32"/>
      <c r="G17" s="32"/>
    </row>
    <row r="18" ht="15" customHeight="1" spans="1:7">
      <c r="A18" s="151"/>
      <c r="B18" s="268"/>
      <c r="C18" s="31"/>
      <c r="D18" s="32"/>
      <c r="E18" s="32"/>
      <c r="F18" s="32"/>
      <c r="G18" s="32"/>
    </row>
    <row r="19" ht="15" customHeight="1" spans="1:7">
      <c r="A19" s="151"/>
      <c r="B19" s="268"/>
      <c r="C19" s="31"/>
      <c r="D19" s="32"/>
      <c r="E19" s="32"/>
      <c r="F19" s="32"/>
      <c r="G19" s="32"/>
    </row>
    <row r="20" ht="15" customHeight="1" spans="1:7">
      <c r="A20" s="151"/>
      <c r="B20" s="268"/>
      <c r="C20" s="31"/>
      <c r="D20" s="32"/>
      <c r="E20" s="32"/>
      <c r="F20" s="32"/>
      <c r="G20" s="32"/>
    </row>
    <row r="21" ht="15" customHeight="1" spans="1:7">
      <c r="A21" s="151"/>
      <c r="B21" s="269"/>
      <c r="C21" s="31"/>
      <c r="D21" s="32"/>
      <c r="E21" s="32"/>
      <c r="F21" s="32"/>
      <c r="G21" s="32"/>
    </row>
    <row r="22" ht="15" customHeight="1" spans="1:7">
      <c r="A22" s="151"/>
      <c r="B22" s="268"/>
      <c r="C22" s="31"/>
      <c r="D22" s="32"/>
      <c r="E22" s="32"/>
      <c r="F22" s="32"/>
      <c r="G22" s="32"/>
    </row>
    <row r="23" ht="15" customHeight="1" spans="1:7">
      <c r="A23" s="151"/>
      <c r="B23" s="269"/>
      <c r="C23" s="31"/>
      <c r="D23" s="32"/>
      <c r="E23" s="32"/>
      <c r="F23" s="32"/>
      <c r="G23" s="32"/>
    </row>
    <row r="24" ht="15" customHeight="1" spans="1:7">
      <c r="A24" s="151"/>
      <c r="B24" s="268"/>
      <c r="C24" s="31"/>
      <c r="D24" s="32"/>
      <c r="E24" s="32"/>
      <c r="F24" s="32"/>
      <c r="G24" s="32"/>
    </row>
    <row r="25" ht="15" customHeight="1" spans="1:7">
      <c r="A25" s="151"/>
      <c r="B25" s="269"/>
      <c r="C25" s="31"/>
      <c r="D25" s="32"/>
      <c r="E25" s="32"/>
      <c r="F25" s="32"/>
      <c r="G25" s="32"/>
    </row>
    <row r="26" ht="15" customHeight="1" spans="1:7">
      <c r="A26" s="156" t="s">
        <v>1066</v>
      </c>
      <c r="B26" s="157"/>
      <c r="C26" s="31">
        <f>SUM(C7:C25)</f>
        <v>0</v>
      </c>
      <c r="D26" s="32">
        <f>SUM(D7:D8)</f>
        <v>450800566.49</v>
      </c>
      <c r="E26" s="32">
        <f>SUM(E7:E8)</f>
        <v>0</v>
      </c>
      <c r="F26" s="32">
        <f>E26-D26</f>
        <v>-450800566.49</v>
      </c>
      <c r="G26" s="32">
        <f>IF(D26=0,"",F26/D26*100)</f>
        <v>-100</v>
      </c>
    </row>
    <row r="27" ht="15" customHeight="1" spans="1:7">
      <c r="A27" s="156" t="s">
        <v>1067</v>
      </c>
      <c r="B27" s="157"/>
      <c r="C27" s="31"/>
      <c r="D27" s="32">
        <f>'4-7-1在建（土建）'!H27+'4-7-2在建（设备）'!L27</f>
        <v>0</v>
      </c>
      <c r="E27" s="32">
        <f>'4-7-1在建（土建）'!I27+'4-7-2在建（设备）'!P27</f>
        <v>0</v>
      </c>
      <c r="F27" s="32">
        <f>E27-D27</f>
        <v>0</v>
      </c>
      <c r="G27" s="32" t="str">
        <f>IF(D27=0,"",F27/D27*100)</f>
        <v/>
      </c>
    </row>
    <row r="28" ht="15" customHeight="1" spans="1:7">
      <c r="A28" s="156" t="s">
        <v>1066</v>
      </c>
      <c r="B28" s="157"/>
      <c r="C28" s="31">
        <f>C26-C27</f>
        <v>0</v>
      </c>
      <c r="D28" s="32">
        <f>D26-D27</f>
        <v>450800566.49</v>
      </c>
      <c r="E28" s="32">
        <f>E26-E27</f>
        <v>0</v>
      </c>
      <c r="F28" s="32">
        <f>F26-F27</f>
        <v>-450800566.49</v>
      </c>
      <c r="G28" s="32">
        <f>IF(D28=0,"",F28/D28*100)</f>
        <v>-100</v>
      </c>
    </row>
    <row r="29" s="38" customFormat="1" customHeight="1" spans="1:6">
      <c r="A29" s="37" t="str">
        <f>封面!$D$17&amp;封面!$E$17</f>
        <v>被评估单位（或产权持有单位）填表人：</v>
      </c>
      <c r="F29" s="184" t="str">
        <f>"评估人员："&amp;评估人员!D16&amp;评估人员!D18</f>
        <v>评估人员：</v>
      </c>
    </row>
    <row r="30" s="38" customFormat="1" customHeight="1" spans="1:1">
      <c r="A30" s="37" t="str">
        <f>封面!$D$19&amp;封面!$E$19&amp;封面!$F$19&amp;封面!$G$19&amp;封面!$H$19&amp;封面!$I$19&amp;封面!$J$19</f>
        <v>填表日期：2020年5月20日</v>
      </c>
    </row>
  </sheetData>
  <sheetProtection password="C573" sheet="1"/>
  <mergeCells count="5">
    <mergeCell ref="A2:G2"/>
    <mergeCell ref="A3:G3"/>
    <mergeCell ref="A26:B26"/>
    <mergeCell ref="A27:B27"/>
    <mergeCell ref="A28:B28"/>
  </mergeCells>
  <hyperlinks>
    <hyperlink ref="A1" location="索引目录!D45" display="返回索引页"/>
    <hyperlink ref="B7" location="'4-7-1在建（土建）'!A1" display="在建工程-土建工程"/>
    <hyperlink ref="B8" location="'4-7-2在建（设备）'!A1" display="在建工程-设备安装工程"/>
    <hyperlink ref="B1" location="'4-非流动资产汇总'!B13" display="返回"/>
  </hyperlinks>
  <printOptions horizontalCentered="1" verticalCentered="1"/>
  <pageMargins left="0.388888888888889" right="0.388888888888889" top="0.588888888888889" bottom="0.388888888888889" header="0.388888888888889" footer="0.388888888888889"/>
  <pageSetup paperSize="9" scale="95" orientation="landscape"/>
  <headerFooter alignWithMargins="0">
    <oddHeader>&amp;R&amp;"宋体,常规"&amp;10
&amp;"仿宋_GB2312,常规"共&amp;N页第&amp;P页</oddHeader>
  </headerFooter>
  <ignoredErrors>
    <ignoredError sqref="A7:A8" twoDigitTextYear="1"/>
  </ignoredErrors>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L30"/>
  <sheetViews>
    <sheetView workbookViewId="0">
      <pane xSplit="8" ySplit="6" topLeftCell="I7" activePane="bottomRight" state="frozen"/>
      <selection/>
      <selection pane="topRight"/>
      <selection pane="bottomLeft"/>
      <selection pane="bottomRight" activeCell="C18" sqref="C18"/>
    </sheetView>
  </sheetViews>
  <sheetFormatPr defaultColWidth="8.64166666666667" defaultRowHeight="15.75" customHeight="1"/>
  <cols>
    <col min="1" max="1" width="5.35833333333333" style="13" customWidth="1"/>
    <col min="2" max="2" width="22.7083333333333" style="13" customWidth="1"/>
    <col min="3" max="3" width="11.3583333333333" style="13" customWidth="1"/>
    <col min="4" max="4" width="12.5666666666667" style="13" customWidth="1"/>
    <col min="5" max="6" width="9" style="13"/>
    <col min="7" max="7" width="14" style="13" hidden="1" customWidth="1" outlineLevel="1"/>
    <col min="8" max="8" width="14.5" style="13" customWidth="1" collapsed="1"/>
    <col min="9" max="10" width="15.7083333333333" style="13" customWidth="1"/>
    <col min="11" max="11" width="7.56666666666667" style="13" customWidth="1"/>
    <col min="12" max="12" width="11.5666666666667" style="13" customWidth="1"/>
    <col min="13" max="32" width="9" style="13"/>
    <col min="33" max="16384" width="8.64166666666667" style="13"/>
  </cols>
  <sheetData>
    <row r="1" ht="15.4" spans="1:12">
      <c r="A1" s="180" t="s">
        <v>19</v>
      </c>
      <c r="B1" s="15" t="s">
        <v>572</v>
      </c>
      <c r="C1" s="16"/>
      <c r="D1" s="16"/>
      <c r="E1" s="16"/>
      <c r="F1" s="16"/>
      <c r="G1" s="16"/>
      <c r="H1" s="16"/>
      <c r="I1" s="16"/>
      <c r="J1" s="16"/>
      <c r="K1" s="16"/>
      <c r="L1" s="16"/>
    </row>
    <row r="2" s="47" customFormat="1" ht="30" customHeight="1" spans="1:12">
      <c r="A2" s="17" t="s">
        <v>1068</v>
      </c>
      <c r="B2" s="17"/>
      <c r="C2" s="17"/>
      <c r="D2" s="17"/>
      <c r="E2" s="17"/>
      <c r="F2" s="17"/>
      <c r="G2" s="17"/>
      <c r="H2" s="17"/>
      <c r="I2" s="17"/>
      <c r="J2" s="17"/>
      <c r="K2" s="17"/>
      <c r="L2" s="17"/>
    </row>
    <row r="3" ht="15" customHeight="1" spans="1:12">
      <c r="A3" s="18" t="str">
        <f>'1-汇总表'!A3:G3</f>
        <v>评估基准日：2020年7月30日</v>
      </c>
      <c r="B3" s="18"/>
      <c r="C3" s="19"/>
      <c r="D3" s="19"/>
      <c r="E3" s="19"/>
      <c r="F3" s="19"/>
      <c r="G3" s="19"/>
      <c r="H3" s="19"/>
      <c r="I3" s="19"/>
      <c r="J3" s="19"/>
      <c r="K3" s="19"/>
      <c r="L3" s="19"/>
    </row>
    <row r="4" ht="15" customHeight="1" spans="1:12">
      <c r="A4" s="20"/>
      <c r="B4" s="20"/>
      <c r="C4" s="56"/>
      <c r="D4" s="56"/>
      <c r="E4" s="56"/>
      <c r="F4" s="56"/>
      <c r="G4" s="56"/>
      <c r="H4" s="56"/>
      <c r="I4" s="56"/>
      <c r="J4" s="56"/>
      <c r="K4" s="56"/>
      <c r="L4" s="21" t="s">
        <v>1069</v>
      </c>
    </row>
    <row r="5" ht="15" customHeight="1" spans="1:12">
      <c r="A5" s="22" t="str">
        <f>'1-汇总表'!A5</f>
        <v>被评估单位（或产权持有单位）：贡山县隆鑫矿业有限公司</v>
      </c>
      <c r="L5" s="23" t="s">
        <v>22</v>
      </c>
    </row>
    <row r="6" s="41" customFormat="1" ht="30" customHeight="1" spans="1:12">
      <c r="A6" s="24" t="s">
        <v>379</v>
      </c>
      <c r="B6" s="24" t="s">
        <v>1070</v>
      </c>
      <c r="C6" s="24" t="s">
        <v>1071</v>
      </c>
      <c r="D6" s="24" t="s">
        <v>1072</v>
      </c>
      <c r="E6" s="24" t="s">
        <v>1073</v>
      </c>
      <c r="F6" s="24" t="s">
        <v>1074</v>
      </c>
      <c r="G6" s="25" t="s">
        <v>541</v>
      </c>
      <c r="H6" s="26" t="s">
        <v>542</v>
      </c>
      <c r="I6" s="24" t="s">
        <v>543</v>
      </c>
      <c r="J6" s="24" t="s">
        <v>544</v>
      </c>
      <c r="K6" s="24" t="s">
        <v>576</v>
      </c>
      <c r="L6" s="24" t="s">
        <v>467</v>
      </c>
    </row>
    <row r="7" ht="15" customHeight="1" spans="1:12">
      <c r="A7" s="27"/>
      <c r="B7" s="28"/>
      <c r="C7" s="29"/>
      <c r="D7" s="29"/>
      <c r="E7" s="27"/>
      <c r="F7" s="27"/>
      <c r="G7" s="31"/>
      <c r="H7" s="34">
        <v>450800566.49</v>
      </c>
      <c r="I7" s="32"/>
      <c r="J7" s="32"/>
      <c r="K7" s="32">
        <f t="shared" ref="K7:K28" si="0">IF(H7=0,"",(I7-H7)/H7*100)</f>
        <v>-100</v>
      </c>
      <c r="L7" s="33"/>
    </row>
    <row r="8" ht="15" customHeight="1" spans="1:12">
      <c r="A8" s="27"/>
      <c r="B8" s="28"/>
      <c r="C8" s="29"/>
      <c r="D8" s="29"/>
      <c r="E8" s="27"/>
      <c r="F8" s="27"/>
      <c r="G8" s="31"/>
      <c r="H8" s="34"/>
      <c r="I8" s="32"/>
      <c r="J8" s="32"/>
      <c r="K8" s="32" t="str">
        <f t="shared" si="0"/>
        <v/>
      </c>
      <c r="L8" s="33"/>
    </row>
    <row r="9" ht="15" customHeight="1" spans="1:12">
      <c r="A9" s="27"/>
      <c r="B9" s="28"/>
      <c r="C9" s="29"/>
      <c r="D9" s="29"/>
      <c r="E9" s="27"/>
      <c r="F9" s="27"/>
      <c r="G9" s="31"/>
      <c r="H9" s="34"/>
      <c r="I9" s="32"/>
      <c r="J9" s="32"/>
      <c r="K9" s="32" t="str">
        <f t="shared" si="0"/>
        <v/>
      </c>
      <c r="L9" s="33"/>
    </row>
    <row r="10" ht="15" customHeight="1" spans="1:12">
      <c r="A10" s="27"/>
      <c r="B10" s="28"/>
      <c r="C10" s="29"/>
      <c r="D10" s="29"/>
      <c r="E10" s="27"/>
      <c r="F10" s="27"/>
      <c r="G10" s="31"/>
      <c r="H10" s="34"/>
      <c r="I10" s="32"/>
      <c r="J10" s="32"/>
      <c r="K10" s="32" t="str">
        <f t="shared" si="0"/>
        <v/>
      </c>
      <c r="L10" s="33"/>
    </row>
    <row r="11" ht="15" customHeight="1" spans="1:12">
      <c r="A11" s="27"/>
      <c r="B11" s="28"/>
      <c r="C11" s="29"/>
      <c r="D11" s="29"/>
      <c r="E11" s="27"/>
      <c r="F11" s="27"/>
      <c r="G11" s="31"/>
      <c r="H11" s="34"/>
      <c r="I11" s="32"/>
      <c r="J11" s="32"/>
      <c r="K11" s="32" t="str">
        <f t="shared" si="0"/>
        <v/>
      </c>
      <c r="L11" s="33"/>
    </row>
    <row r="12" ht="15" customHeight="1" spans="1:12">
      <c r="A12" s="27"/>
      <c r="B12" s="28"/>
      <c r="C12" s="29"/>
      <c r="D12" s="29"/>
      <c r="E12" s="27"/>
      <c r="F12" s="27"/>
      <c r="G12" s="31"/>
      <c r="H12" s="34"/>
      <c r="I12" s="32"/>
      <c r="J12" s="32"/>
      <c r="K12" s="32" t="str">
        <f t="shared" si="0"/>
        <v/>
      </c>
      <c r="L12" s="33"/>
    </row>
    <row r="13" ht="15" customHeight="1" spans="1:12">
      <c r="A13" s="27"/>
      <c r="B13" s="28"/>
      <c r="C13" s="29"/>
      <c r="D13" s="29"/>
      <c r="E13" s="27"/>
      <c r="F13" s="27"/>
      <c r="G13" s="31"/>
      <c r="H13" s="34"/>
      <c r="I13" s="32"/>
      <c r="J13" s="32"/>
      <c r="K13" s="32" t="str">
        <f t="shared" si="0"/>
        <v/>
      </c>
      <c r="L13" s="33"/>
    </row>
    <row r="14" ht="15" customHeight="1" spans="1:12">
      <c r="A14" s="27"/>
      <c r="B14" s="28"/>
      <c r="C14" s="29"/>
      <c r="D14" s="29"/>
      <c r="E14" s="27"/>
      <c r="F14" s="27"/>
      <c r="G14" s="31"/>
      <c r="H14" s="34"/>
      <c r="I14" s="32"/>
      <c r="J14" s="32"/>
      <c r="K14" s="32" t="str">
        <f t="shared" si="0"/>
        <v/>
      </c>
      <c r="L14" s="33"/>
    </row>
    <row r="15" ht="15" customHeight="1" spans="1:12">
      <c r="A15" s="27"/>
      <c r="B15" s="28"/>
      <c r="C15" s="29"/>
      <c r="D15" s="29"/>
      <c r="E15" s="27"/>
      <c r="F15" s="27"/>
      <c r="G15" s="31"/>
      <c r="H15" s="34"/>
      <c r="I15" s="32"/>
      <c r="J15" s="32"/>
      <c r="K15" s="32" t="str">
        <f t="shared" si="0"/>
        <v/>
      </c>
      <c r="L15" s="33"/>
    </row>
    <row r="16" ht="15" customHeight="1" spans="1:12">
      <c r="A16" s="27"/>
      <c r="B16" s="28"/>
      <c r="C16" s="29"/>
      <c r="D16" s="29"/>
      <c r="E16" s="27"/>
      <c r="F16" s="27"/>
      <c r="G16" s="31"/>
      <c r="H16" s="34"/>
      <c r="I16" s="32"/>
      <c r="J16" s="32"/>
      <c r="K16" s="32" t="str">
        <f t="shared" si="0"/>
        <v/>
      </c>
      <c r="L16" s="33"/>
    </row>
    <row r="17" ht="15" customHeight="1" spans="1:12">
      <c r="A17" s="27"/>
      <c r="B17" s="28"/>
      <c r="C17" s="29"/>
      <c r="D17" s="29"/>
      <c r="E17" s="27"/>
      <c r="F17" s="27"/>
      <c r="G17" s="31"/>
      <c r="H17" s="34"/>
      <c r="I17" s="32"/>
      <c r="J17" s="32"/>
      <c r="K17" s="32" t="str">
        <f t="shared" si="0"/>
        <v/>
      </c>
      <c r="L17" s="33"/>
    </row>
    <row r="18" ht="15" customHeight="1" spans="1:12">
      <c r="A18" s="27"/>
      <c r="B18" s="28"/>
      <c r="C18" s="29"/>
      <c r="D18" s="29"/>
      <c r="E18" s="27"/>
      <c r="F18" s="27"/>
      <c r="G18" s="31"/>
      <c r="H18" s="34"/>
      <c r="I18" s="32"/>
      <c r="J18" s="32"/>
      <c r="K18" s="32" t="str">
        <f t="shared" si="0"/>
        <v/>
      </c>
      <c r="L18" s="33"/>
    </row>
    <row r="19" ht="15" customHeight="1" spans="1:12">
      <c r="A19" s="27"/>
      <c r="B19" s="28"/>
      <c r="C19" s="29"/>
      <c r="D19" s="29"/>
      <c r="E19" s="27"/>
      <c r="F19" s="27"/>
      <c r="G19" s="31"/>
      <c r="H19" s="34"/>
      <c r="I19" s="32"/>
      <c r="J19" s="32"/>
      <c r="K19" s="32" t="str">
        <f t="shared" si="0"/>
        <v/>
      </c>
      <c r="L19" s="33"/>
    </row>
    <row r="20" ht="15" customHeight="1" spans="1:12">
      <c r="A20" s="27"/>
      <c r="B20" s="28"/>
      <c r="C20" s="29"/>
      <c r="D20" s="29"/>
      <c r="E20" s="27"/>
      <c r="F20" s="27"/>
      <c r="G20" s="31"/>
      <c r="H20" s="34"/>
      <c r="I20" s="32"/>
      <c r="J20" s="32"/>
      <c r="K20" s="32" t="str">
        <f t="shared" si="0"/>
        <v/>
      </c>
      <c r="L20" s="33"/>
    </row>
    <row r="21" ht="15" customHeight="1" spans="1:12">
      <c r="A21" s="27"/>
      <c r="B21" s="28"/>
      <c r="C21" s="29"/>
      <c r="D21" s="29"/>
      <c r="E21" s="27"/>
      <c r="F21" s="27"/>
      <c r="G21" s="31"/>
      <c r="H21" s="34"/>
      <c r="I21" s="32"/>
      <c r="J21" s="32"/>
      <c r="K21" s="32" t="str">
        <f t="shared" si="0"/>
        <v/>
      </c>
      <c r="L21" s="33"/>
    </row>
    <row r="22" ht="15" customHeight="1" spans="1:12">
      <c r="A22" s="27"/>
      <c r="B22" s="28"/>
      <c r="C22" s="29"/>
      <c r="D22" s="29"/>
      <c r="E22" s="27"/>
      <c r="F22" s="27"/>
      <c r="G22" s="31"/>
      <c r="H22" s="34"/>
      <c r="I22" s="32"/>
      <c r="J22" s="32"/>
      <c r="K22" s="32" t="str">
        <f t="shared" si="0"/>
        <v/>
      </c>
      <c r="L22" s="33"/>
    </row>
    <row r="23" ht="15" customHeight="1" spans="1:12">
      <c r="A23" s="27"/>
      <c r="B23" s="28"/>
      <c r="C23" s="29"/>
      <c r="D23" s="29"/>
      <c r="E23" s="27"/>
      <c r="F23" s="27"/>
      <c r="G23" s="31"/>
      <c r="H23" s="34"/>
      <c r="I23" s="32"/>
      <c r="J23" s="32"/>
      <c r="K23" s="32" t="str">
        <f t="shared" si="0"/>
        <v/>
      </c>
      <c r="L23" s="33"/>
    </row>
    <row r="24" ht="15" customHeight="1" spans="1:12">
      <c r="A24" s="27"/>
      <c r="B24" s="28"/>
      <c r="C24" s="29"/>
      <c r="D24" s="29"/>
      <c r="E24" s="27"/>
      <c r="F24" s="27"/>
      <c r="G24" s="31"/>
      <c r="H24" s="34"/>
      <c r="I24" s="32"/>
      <c r="J24" s="32"/>
      <c r="K24" s="32" t="str">
        <f t="shared" si="0"/>
        <v/>
      </c>
      <c r="L24" s="33"/>
    </row>
    <row r="25" ht="15" customHeight="1" spans="1:12">
      <c r="A25" s="27"/>
      <c r="B25" s="28"/>
      <c r="C25" s="29"/>
      <c r="D25" s="29"/>
      <c r="E25" s="27"/>
      <c r="F25" s="27"/>
      <c r="G25" s="31"/>
      <c r="H25" s="34"/>
      <c r="I25" s="32"/>
      <c r="J25" s="32"/>
      <c r="K25" s="32" t="str">
        <f t="shared" si="0"/>
        <v/>
      </c>
      <c r="L25" s="33"/>
    </row>
    <row r="26" s="70" customFormat="1" ht="15" customHeight="1" spans="1:12">
      <c r="A26" s="91" t="s">
        <v>656</v>
      </c>
      <c r="B26" s="92"/>
      <c r="C26" s="163"/>
      <c r="D26" s="163"/>
      <c r="E26" s="88"/>
      <c r="F26" s="88"/>
      <c r="G26" s="84"/>
      <c r="H26" s="85">
        <f>SUM(H7:H25)</f>
        <v>450800566.49</v>
      </c>
      <c r="I26" s="85">
        <f>SUM(I7:I25)</f>
        <v>0</v>
      </c>
      <c r="J26" s="86">
        <f>I26-H26</f>
        <v>-450800566.49</v>
      </c>
      <c r="K26" s="86">
        <f t="shared" si="0"/>
        <v>-100</v>
      </c>
      <c r="L26" s="171"/>
    </row>
    <row r="27" s="70" customFormat="1" ht="15" customHeight="1" spans="1:12">
      <c r="A27" s="91" t="s">
        <v>1075</v>
      </c>
      <c r="B27" s="92"/>
      <c r="C27" s="163"/>
      <c r="D27" s="163"/>
      <c r="E27" s="88"/>
      <c r="F27" s="88"/>
      <c r="G27" s="84"/>
      <c r="H27" s="85"/>
      <c r="I27" s="86"/>
      <c r="J27" s="86">
        <f>I27-H27</f>
        <v>0</v>
      </c>
      <c r="K27" s="86" t="str">
        <f t="shared" si="0"/>
        <v/>
      </c>
      <c r="L27" s="171"/>
    </row>
    <row r="28" ht="15" customHeight="1" spans="1:12">
      <c r="A28" s="35" t="s">
        <v>656</v>
      </c>
      <c r="B28" s="36"/>
      <c r="C28" s="29"/>
      <c r="D28" s="29"/>
      <c r="E28" s="27"/>
      <c r="F28" s="27"/>
      <c r="G28" s="31">
        <f>SUM(G7:G27)</f>
        <v>0</v>
      </c>
      <c r="H28" s="34">
        <f>H26-H27</f>
        <v>450800566.49</v>
      </c>
      <c r="I28" s="34">
        <f>I26-I27</f>
        <v>0</v>
      </c>
      <c r="J28" s="86">
        <f>I28-H28</f>
        <v>-450800566.49</v>
      </c>
      <c r="K28" s="32">
        <f t="shared" si="0"/>
        <v>-100</v>
      </c>
      <c r="L28" s="33"/>
    </row>
    <row r="29" customHeight="1" spans="1:10">
      <c r="A29" s="37" t="str">
        <f>封面!$D$17&amp;封面!$E$17</f>
        <v>被评估单位（或产权持有单位）填表人：</v>
      </c>
      <c r="B29" s="38"/>
      <c r="H29" s="236"/>
      <c r="J29" s="184" t="str">
        <f>"评估人员："&amp;评估人员!D16</f>
        <v>评估人员：</v>
      </c>
    </row>
    <row r="30" customHeight="1" spans="1:2">
      <c r="A30" s="37" t="str">
        <f>封面!$D$19&amp;封面!$E$19&amp;封面!$F$19&amp;封面!$G$19&amp;封面!$H$19&amp;封面!$I$19&amp;封面!$J$19</f>
        <v>填表日期：2020年5月20日</v>
      </c>
      <c r="B30" s="38"/>
    </row>
  </sheetData>
  <mergeCells count="5">
    <mergeCell ref="A2:L2"/>
    <mergeCell ref="A3:L3"/>
    <mergeCell ref="A26:B26"/>
    <mergeCell ref="A27:B27"/>
    <mergeCell ref="A28:B28"/>
  </mergeCells>
  <hyperlinks>
    <hyperlink ref="A1" location="索引目录!E45" display="返回索引页"/>
    <hyperlink ref="B1" location="'4-7在建工程汇总'!A1"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&amp;R&amp;"仿宋_GB2312,常规"&amp;10
共&amp;N页第&amp;P页</oddHeader>
  </headerFooter>
  <legacyDrawing r:id="rId2"/>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0"/>
  <sheetViews>
    <sheetView workbookViewId="0">
      <pane xSplit="12" ySplit="7" topLeftCell="M8" activePane="bottomRight" state="frozen"/>
      <selection/>
      <selection pane="topRight"/>
      <selection pane="bottomLeft"/>
      <selection pane="bottomRight" activeCell="K16" sqref="K16"/>
    </sheetView>
  </sheetViews>
  <sheetFormatPr defaultColWidth="8.64166666666667" defaultRowHeight="15.75" customHeight="1"/>
  <cols>
    <col min="1" max="1" width="4.70833333333333" style="13" customWidth="1"/>
    <col min="2" max="2" width="16.7083333333333" style="13" customWidth="1"/>
    <col min="3" max="3" width="7.20833333333333" style="13" customWidth="1"/>
    <col min="4" max="4" width="7.35833333333333" style="13" customWidth="1"/>
    <col min="5" max="5" width="8.64166666666667" style="13" hidden="1" customWidth="1" outlineLevel="1"/>
    <col min="6" max="6" width="7.85833333333333" style="13" hidden="1" customWidth="1" outlineLevel="1"/>
    <col min="7" max="7" width="10.7083333333333" style="13" hidden="1" customWidth="1" outlineLevel="1"/>
    <col min="8" max="8" width="11" style="13" hidden="1" customWidth="1" outlineLevel="1"/>
    <col min="9" max="9" width="9" style="13" collapsed="1"/>
    <col min="10" max="10" width="9" style="13"/>
    <col min="11" max="11" width="11.3583333333333" style="13"/>
    <col min="12" max="12" width="11.7083333333333" style="13" customWidth="1"/>
    <col min="13" max="13" width="9" style="13"/>
    <col min="14" max="14" width="8.5" style="13" customWidth="1"/>
    <col min="15" max="15" width="11.5" style="13" customWidth="1"/>
    <col min="16" max="17" width="9" style="13"/>
    <col min="18" max="18" width="6.20833333333333" style="13" customWidth="1"/>
    <col min="19" max="19" width="6.5" style="13" customWidth="1"/>
    <col min="20" max="32" width="9" style="13"/>
    <col min="33" max="16384" width="8.64166666666667" style="13"/>
  </cols>
  <sheetData>
    <row r="1" ht="15.4" spans="1:19">
      <c r="A1" s="180" t="s">
        <v>19</v>
      </c>
      <c r="B1" s="15" t="s">
        <v>572</v>
      </c>
      <c r="C1" s="16"/>
      <c r="D1" s="16"/>
      <c r="E1" s="16"/>
      <c r="F1" s="16"/>
      <c r="G1" s="16"/>
      <c r="H1" s="16"/>
      <c r="I1" s="16"/>
      <c r="J1" s="16"/>
      <c r="K1" s="16"/>
      <c r="L1" s="16"/>
      <c r="M1" s="16"/>
      <c r="N1" s="16"/>
      <c r="O1" s="16"/>
      <c r="P1" s="16"/>
      <c r="Q1" s="16"/>
      <c r="R1" s="16"/>
      <c r="S1" s="16"/>
    </row>
    <row r="2" s="47" customFormat="1" ht="30" customHeight="1" spans="1:19">
      <c r="A2" s="17" t="s">
        <v>1076</v>
      </c>
      <c r="B2" s="17"/>
      <c r="C2" s="17"/>
      <c r="D2" s="17"/>
      <c r="E2" s="17"/>
      <c r="F2" s="17"/>
      <c r="G2" s="17"/>
      <c r="H2" s="17"/>
      <c r="I2" s="17"/>
      <c r="J2" s="17"/>
      <c r="K2" s="17"/>
      <c r="L2" s="17"/>
      <c r="M2" s="17"/>
      <c r="N2" s="17"/>
      <c r="O2" s="17"/>
      <c r="P2" s="17"/>
      <c r="Q2" s="17"/>
      <c r="R2" s="17"/>
      <c r="S2" s="17"/>
    </row>
    <row r="3" ht="15" customHeight="1" spans="1:19">
      <c r="A3" s="18" t="str">
        <f>'1-汇总表'!A3:G3</f>
        <v>评估基准日：2020年7月30日</v>
      </c>
      <c r="B3" s="18"/>
      <c r="C3" s="18"/>
      <c r="D3" s="18"/>
      <c r="E3" s="18"/>
      <c r="F3" s="18"/>
      <c r="G3" s="18"/>
      <c r="H3" s="18"/>
      <c r="I3" s="18"/>
      <c r="J3" s="18"/>
      <c r="K3" s="18"/>
      <c r="L3" s="19"/>
      <c r="M3" s="19"/>
      <c r="N3" s="19"/>
      <c r="O3" s="19"/>
      <c r="P3" s="19"/>
      <c r="Q3" s="19"/>
      <c r="R3" s="19"/>
      <c r="S3" s="19"/>
    </row>
    <row r="4" ht="15" customHeight="1" spans="1:19">
      <c r="A4" s="20"/>
      <c r="B4" s="20"/>
      <c r="C4" s="20"/>
      <c r="D4" s="20"/>
      <c r="E4" s="20"/>
      <c r="F4" s="20"/>
      <c r="G4" s="20"/>
      <c r="H4" s="20"/>
      <c r="I4" s="20"/>
      <c r="J4" s="20"/>
      <c r="K4" s="20"/>
      <c r="L4" s="56"/>
      <c r="M4" s="56"/>
      <c r="N4" s="56"/>
      <c r="O4" s="56"/>
      <c r="P4" s="56"/>
      <c r="Q4" s="56"/>
      <c r="R4" s="56"/>
      <c r="S4" s="21" t="s">
        <v>1077</v>
      </c>
    </row>
    <row r="5" ht="15" customHeight="1" spans="1:19">
      <c r="A5" s="22" t="str">
        <f>'1-汇总表'!A5</f>
        <v>被评估单位（或产权持有单位）：贡山县隆鑫矿业有限公司</v>
      </c>
      <c r="S5" s="23" t="s">
        <v>22</v>
      </c>
    </row>
    <row r="6" s="41" customFormat="1" ht="15" customHeight="1" spans="1:19">
      <c r="A6" s="24" t="s">
        <v>379</v>
      </c>
      <c r="B6" s="24" t="s">
        <v>1070</v>
      </c>
      <c r="C6" s="64" t="s">
        <v>1078</v>
      </c>
      <c r="D6" s="64" t="s">
        <v>1079</v>
      </c>
      <c r="E6" s="24" t="s">
        <v>541</v>
      </c>
      <c r="F6" s="49"/>
      <c r="G6" s="49"/>
      <c r="H6" s="50"/>
      <c r="I6" s="262" t="s">
        <v>542</v>
      </c>
      <c r="J6" s="265"/>
      <c r="K6" s="265"/>
      <c r="L6" s="266"/>
      <c r="M6" s="24" t="s">
        <v>543</v>
      </c>
      <c r="N6" s="49"/>
      <c r="O6" s="49"/>
      <c r="P6" s="49"/>
      <c r="Q6" s="256" t="s">
        <v>544</v>
      </c>
      <c r="R6" s="64" t="s">
        <v>576</v>
      </c>
      <c r="S6" s="64" t="s">
        <v>467</v>
      </c>
    </row>
    <row r="7" s="41" customFormat="1" ht="15" customHeight="1" spans="1:19">
      <c r="A7" s="49"/>
      <c r="B7" s="49"/>
      <c r="C7" s="49"/>
      <c r="D7" s="49"/>
      <c r="E7" s="24" t="s">
        <v>1080</v>
      </c>
      <c r="F7" s="24" t="s">
        <v>1081</v>
      </c>
      <c r="G7" s="24" t="s">
        <v>1082</v>
      </c>
      <c r="H7" s="25" t="s">
        <v>59</v>
      </c>
      <c r="I7" s="52" t="s">
        <v>1080</v>
      </c>
      <c r="J7" s="24" t="s">
        <v>1081</v>
      </c>
      <c r="K7" s="24" t="s">
        <v>1082</v>
      </c>
      <c r="L7" s="24" t="s">
        <v>59</v>
      </c>
      <c r="M7" s="24" t="s">
        <v>1080</v>
      </c>
      <c r="N7" s="24" t="s">
        <v>1081</v>
      </c>
      <c r="O7" s="24" t="s">
        <v>1082</v>
      </c>
      <c r="P7" s="24" t="s">
        <v>59</v>
      </c>
      <c r="Q7" s="258"/>
      <c r="R7" s="49"/>
      <c r="S7" s="49"/>
    </row>
    <row r="8" ht="15" customHeight="1" spans="1:19">
      <c r="A8" s="27"/>
      <c r="B8" s="28"/>
      <c r="C8" s="29"/>
      <c r="D8" s="29"/>
      <c r="E8" s="32"/>
      <c r="F8" s="32"/>
      <c r="G8" s="32"/>
      <c r="H8" s="31"/>
      <c r="I8" s="34"/>
      <c r="J8" s="32"/>
      <c r="K8" s="32"/>
      <c r="L8" s="32"/>
      <c r="M8" s="32"/>
      <c r="N8" s="32"/>
      <c r="O8" s="32"/>
      <c r="P8" s="32"/>
      <c r="Q8" s="32"/>
      <c r="R8" s="32" t="str">
        <f t="shared" ref="R8:R28" si="0">IF(L8=0,"",(P8-L8)/L8*100)</f>
        <v/>
      </c>
      <c r="S8" s="33"/>
    </row>
    <row r="9" ht="15" customHeight="1" spans="1:19">
      <c r="A9" s="27"/>
      <c r="B9" s="28"/>
      <c r="C9" s="29"/>
      <c r="D9" s="29"/>
      <c r="E9" s="32"/>
      <c r="F9" s="32"/>
      <c r="G9" s="32"/>
      <c r="H9" s="31"/>
      <c r="I9" s="34"/>
      <c r="J9" s="32"/>
      <c r="K9" s="32"/>
      <c r="L9" s="32"/>
      <c r="M9" s="32"/>
      <c r="N9" s="32"/>
      <c r="O9" s="32"/>
      <c r="P9" s="32"/>
      <c r="Q9" s="32"/>
      <c r="R9" s="32" t="str">
        <f t="shared" si="0"/>
        <v/>
      </c>
      <c r="S9" s="33"/>
    </row>
    <row r="10" ht="15" customHeight="1" spans="1:19">
      <c r="A10" s="27"/>
      <c r="B10" s="28"/>
      <c r="C10" s="29"/>
      <c r="D10" s="29"/>
      <c r="E10" s="32"/>
      <c r="F10" s="32"/>
      <c r="G10" s="32"/>
      <c r="H10" s="31"/>
      <c r="I10" s="34"/>
      <c r="J10" s="32"/>
      <c r="K10" s="32"/>
      <c r="L10" s="32"/>
      <c r="M10" s="32"/>
      <c r="N10" s="32"/>
      <c r="O10" s="32"/>
      <c r="P10" s="32"/>
      <c r="Q10" s="32"/>
      <c r="R10" s="32" t="str">
        <f t="shared" si="0"/>
        <v/>
      </c>
      <c r="S10" s="33"/>
    </row>
    <row r="11" ht="15" customHeight="1" spans="1:19">
      <c r="A11" s="27"/>
      <c r="B11" s="28"/>
      <c r="C11" s="29"/>
      <c r="D11" s="29"/>
      <c r="E11" s="32"/>
      <c r="F11" s="32"/>
      <c r="G11" s="32"/>
      <c r="H11" s="31"/>
      <c r="I11" s="34"/>
      <c r="J11" s="32"/>
      <c r="K11" s="32"/>
      <c r="L11" s="32"/>
      <c r="M11" s="32"/>
      <c r="N11" s="32"/>
      <c r="O11" s="32"/>
      <c r="P11" s="32"/>
      <c r="Q11" s="32"/>
      <c r="R11" s="32" t="str">
        <f t="shared" si="0"/>
        <v/>
      </c>
      <c r="S11" s="33"/>
    </row>
    <row r="12" ht="15" customHeight="1" spans="1:19">
      <c r="A12" s="27"/>
      <c r="B12" s="28"/>
      <c r="C12" s="29"/>
      <c r="D12" s="29"/>
      <c r="E12" s="32"/>
      <c r="F12" s="32"/>
      <c r="G12" s="32"/>
      <c r="H12" s="31"/>
      <c r="I12" s="34"/>
      <c r="J12" s="32"/>
      <c r="K12" s="32"/>
      <c r="L12" s="32"/>
      <c r="M12" s="32"/>
      <c r="N12" s="32"/>
      <c r="O12" s="32"/>
      <c r="P12" s="32"/>
      <c r="Q12" s="32"/>
      <c r="R12" s="32" t="str">
        <f t="shared" si="0"/>
        <v/>
      </c>
      <c r="S12" s="33"/>
    </row>
    <row r="13" ht="15" customHeight="1" spans="1:19">
      <c r="A13" s="27"/>
      <c r="B13" s="28"/>
      <c r="C13" s="29"/>
      <c r="D13" s="29"/>
      <c r="E13" s="32"/>
      <c r="F13" s="32"/>
      <c r="G13" s="32"/>
      <c r="H13" s="31"/>
      <c r="I13" s="34"/>
      <c r="J13" s="32"/>
      <c r="K13" s="32"/>
      <c r="L13" s="32"/>
      <c r="M13" s="32"/>
      <c r="N13" s="32"/>
      <c r="O13" s="32"/>
      <c r="P13" s="32"/>
      <c r="Q13" s="32"/>
      <c r="R13" s="32" t="str">
        <f t="shared" si="0"/>
        <v/>
      </c>
      <c r="S13" s="33"/>
    </row>
    <row r="14" ht="15" customHeight="1" spans="1:19">
      <c r="A14" s="27"/>
      <c r="B14" s="28"/>
      <c r="C14" s="29"/>
      <c r="D14" s="29"/>
      <c r="E14" s="32"/>
      <c r="F14" s="32"/>
      <c r="G14" s="32"/>
      <c r="H14" s="31"/>
      <c r="I14" s="34"/>
      <c r="J14" s="32"/>
      <c r="K14" s="32"/>
      <c r="L14" s="32"/>
      <c r="M14" s="32"/>
      <c r="N14" s="32"/>
      <c r="O14" s="32"/>
      <c r="P14" s="32"/>
      <c r="Q14" s="32"/>
      <c r="R14" s="32" t="str">
        <f t="shared" si="0"/>
        <v/>
      </c>
      <c r="S14" s="33"/>
    </row>
    <row r="15" ht="15" customHeight="1" spans="1:19">
      <c r="A15" s="27"/>
      <c r="B15" s="28"/>
      <c r="C15" s="29"/>
      <c r="D15" s="29"/>
      <c r="E15" s="32"/>
      <c r="F15" s="32"/>
      <c r="G15" s="32"/>
      <c r="H15" s="31"/>
      <c r="I15" s="34"/>
      <c r="J15" s="32"/>
      <c r="K15" s="32"/>
      <c r="L15" s="32"/>
      <c r="M15" s="32"/>
      <c r="N15" s="32"/>
      <c r="O15" s="32"/>
      <c r="P15" s="32"/>
      <c r="Q15" s="32"/>
      <c r="R15" s="32" t="str">
        <f t="shared" si="0"/>
        <v/>
      </c>
      <c r="S15" s="33"/>
    </row>
    <row r="16" ht="15" customHeight="1" spans="1:19">
      <c r="A16" s="27"/>
      <c r="B16" s="28"/>
      <c r="C16" s="29"/>
      <c r="D16" s="29"/>
      <c r="E16" s="32"/>
      <c r="F16" s="32"/>
      <c r="G16" s="32"/>
      <c r="H16" s="31"/>
      <c r="I16" s="34"/>
      <c r="J16" s="32"/>
      <c r="K16" s="32"/>
      <c r="L16" s="32"/>
      <c r="M16" s="32"/>
      <c r="N16" s="32"/>
      <c r="O16" s="32"/>
      <c r="P16" s="32"/>
      <c r="Q16" s="32"/>
      <c r="R16" s="32" t="str">
        <f t="shared" si="0"/>
        <v/>
      </c>
      <c r="S16" s="33"/>
    </row>
    <row r="17" ht="15" customHeight="1" spans="1:19">
      <c r="A17" s="27"/>
      <c r="B17" s="28"/>
      <c r="C17" s="29"/>
      <c r="D17" s="29"/>
      <c r="E17" s="32"/>
      <c r="F17" s="32"/>
      <c r="G17" s="32"/>
      <c r="H17" s="31"/>
      <c r="I17" s="34"/>
      <c r="J17" s="32"/>
      <c r="K17" s="32"/>
      <c r="L17" s="32"/>
      <c r="M17" s="32"/>
      <c r="N17" s="32"/>
      <c r="O17" s="32"/>
      <c r="P17" s="32"/>
      <c r="Q17" s="32"/>
      <c r="R17" s="32" t="str">
        <f t="shared" si="0"/>
        <v/>
      </c>
      <c r="S17" s="33"/>
    </row>
    <row r="18" ht="15" customHeight="1" spans="1:19">
      <c r="A18" s="27"/>
      <c r="B18" s="28"/>
      <c r="C18" s="29"/>
      <c r="D18" s="29"/>
      <c r="E18" s="32"/>
      <c r="F18" s="32"/>
      <c r="G18" s="32"/>
      <c r="H18" s="31"/>
      <c r="I18" s="34"/>
      <c r="J18" s="32"/>
      <c r="K18" s="32"/>
      <c r="L18" s="32"/>
      <c r="M18" s="32"/>
      <c r="N18" s="32"/>
      <c r="O18" s="32"/>
      <c r="P18" s="32"/>
      <c r="Q18" s="32"/>
      <c r="R18" s="32" t="str">
        <f t="shared" si="0"/>
        <v/>
      </c>
      <c r="S18" s="33"/>
    </row>
    <row r="19" ht="15" customHeight="1" spans="1:19">
      <c r="A19" s="27"/>
      <c r="B19" s="28"/>
      <c r="C19" s="29"/>
      <c r="D19" s="29"/>
      <c r="E19" s="32"/>
      <c r="F19" s="32"/>
      <c r="G19" s="32"/>
      <c r="H19" s="31"/>
      <c r="I19" s="34"/>
      <c r="J19" s="32"/>
      <c r="K19" s="32"/>
      <c r="L19" s="32"/>
      <c r="M19" s="32"/>
      <c r="N19" s="32"/>
      <c r="O19" s="32"/>
      <c r="P19" s="32"/>
      <c r="Q19" s="32"/>
      <c r="R19" s="32" t="str">
        <f t="shared" si="0"/>
        <v/>
      </c>
      <c r="S19" s="33"/>
    </row>
    <row r="20" ht="15" customHeight="1" spans="1:19">
      <c r="A20" s="27"/>
      <c r="B20" s="28"/>
      <c r="C20" s="29"/>
      <c r="D20" s="29"/>
      <c r="E20" s="32"/>
      <c r="F20" s="32"/>
      <c r="G20" s="32"/>
      <c r="H20" s="31"/>
      <c r="I20" s="34"/>
      <c r="J20" s="32"/>
      <c r="K20" s="32"/>
      <c r="L20" s="32"/>
      <c r="M20" s="32"/>
      <c r="N20" s="32"/>
      <c r="O20" s="32"/>
      <c r="P20" s="32"/>
      <c r="Q20" s="32"/>
      <c r="R20" s="32" t="str">
        <f t="shared" si="0"/>
        <v/>
      </c>
      <c r="S20" s="33"/>
    </row>
    <row r="21" ht="15" customHeight="1" spans="1:19">
      <c r="A21" s="27"/>
      <c r="B21" s="28"/>
      <c r="C21" s="29"/>
      <c r="D21" s="29"/>
      <c r="E21" s="32"/>
      <c r="F21" s="32"/>
      <c r="G21" s="32"/>
      <c r="H21" s="31"/>
      <c r="I21" s="34"/>
      <c r="J21" s="32"/>
      <c r="K21" s="32"/>
      <c r="L21" s="32"/>
      <c r="M21" s="32"/>
      <c r="N21" s="32"/>
      <c r="O21" s="32"/>
      <c r="P21" s="32"/>
      <c r="Q21" s="32"/>
      <c r="R21" s="32" t="str">
        <f t="shared" si="0"/>
        <v/>
      </c>
      <c r="S21" s="33"/>
    </row>
    <row r="22" ht="15" customHeight="1" spans="1:19">
      <c r="A22" s="27"/>
      <c r="B22" s="28"/>
      <c r="C22" s="29"/>
      <c r="D22" s="29"/>
      <c r="E22" s="32"/>
      <c r="F22" s="32"/>
      <c r="G22" s="32"/>
      <c r="H22" s="31"/>
      <c r="I22" s="34"/>
      <c r="J22" s="32"/>
      <c r="K22" s="32"/>
      <c r="L22" s="32"/>
      <c r="M22" s="32"/>
      <c r="N22" s="32"/>
      <c r="O22" s="32"/>
      <c r="P22" s="32"/>
      <c r="Q22" s="32"/>
      <c r="R22" s="32" t="str">
        <f t="shared" si="0"/>
        <v/>
      </c>
      <c r="S22" s="33"/>
    </row>
    <row r="23" ht="15" customHeight="1" spans="1:19">
      <c r="A23" s="27"/>
      <c r="B23" s="28"/>
      <c r="C23" s="29"/>
      <c r="D23" s="29"/>
      <c r="E23" s="32"/>
      <c r="F23" s="32"/>
      <c r="G23" s="32"/>
      <c r="H23" s="31"/>
      <c r="I23" s="34"/>
      <c r="J23" s="32"/>
      <c r="K23" s="32"/>
      <c r="L23" s="32"/>
      <c r="M23" s="32"/>
      <c r="N23" s="32"/>
      <c r="O23" s="32"/>
      <c r="P23" s="32"/>
      <c r="Q23" s="32"/>
      <c r="R23" s="32" t="str">
        <f t="shared" si="0"/>
        <v/>
      </c>
      <c r="S23" s="33"/>
    </row>
    <row r="24" ht="15" customHeight="1" spans="1:19">
      <c r="A24" s="27"/>
      <c r="B24" s="28"/>
      <c r="C24" s="29"/>
      <c r="D24" s="29"/>
      <c r="E24" s="32"/>
      <c r="F24" s="32"/>
      <c r="G24" s="32"/>
      <c r="H24" s="31"/>
      <c r="I24" s="34"/>
      <c r="J24" s="32"/>
      <c r="K24" s="32"/>
      <c r="L24" s="32"/>
      <c r="M24" s="32"/>
      <c r="N24" s="32"/>
      <c r="O24" s="32"/>
      <c r="P24" s="32"/>
      <c r="Q24" s="32"/>
      <c r="R24" s="32" t="str">
        <f t="shared" si="0"/>
        <v/>
      </c>
      <c r="S24" s="33"/>
    </row>
    <row r="25" ht="15" customHeight="1" spans="1:19">
      <c r="A25" s="27"/>
      <c r="B25" s="28"/>
      <c r="C25" s="29"/>
      <c r="D25" s="29"/>
      <c r="E25" s="32"/>
      <c r="F25" s="32"/>
      <c r="G25" s="32"/>
      <c r="H25" s="31"/>
      <c r="I25" s="34"/>
      <c r="J25" s="32"/>
      <c r="K25" s="32"/>
      <c r="L25" s="32"/>
      <c r="M25" s="32"/>
      <c r="N25" s="32"/>
      <c r="O25" s="32"/>
      <c r="P25" s="32"/>
      <c r="Q25" s="32"/>
      <c r="R25" s="32" t="str">
        <f t="shared" si="0"/>
        <v/>
      </c>
      <c r="S25" s="33"/>
    </row>
    <row r="26" s="70" customFormat="1" ht="15" customHeight="1" spans="1:19">
      <c r="A26" s="91" t="s">
        <v>59</v>
      </c>
      <c r="B26" s="92"/>
      <c r="C26" s="163"/>
      <c r="D26" s="163"/>
      <c r="E26" s="86"/>
      <c r="F26" s="86"/>
      <c r="G26" s="86"/>
      <c r="H26" s="84"/>
      <c r="I26" s="85"/>
      <c r="J26" s="86"/>
      <c r="K26" s="86"/>
      <c r="L26" s="86">
        <f>SUM(L8:L25)</f>
        <v>0</v>
      </c>
      <c r="M26" s="86"/>
      <c r="N26" s="86"/>
      <c r="O26" s="86"/>
      <c r="P26" s="86">
        <f>SUM(P8:P25)</f>
        <v>0</v>
      </c>
      <c r="Q26" s="86">
        <f>P26-L26</f>
        <v>0</v>
      </c>
      <c r="R26" s="86" t="str">
        <f t="shared" si="0"/>
        <v/>
      </c>
      <c r="S26" s="171"/>
    </row>
    <row r="27" s="70" customFormat="1" ht="15" customHeight="1" spans="1:19">
      <c r="A27" s="91" t="s">
        <v>1083</v>
      </c>
      <c r="B27" s="92"/>
      <c r="C27" s="163"/>
      <c r="D27" s="163"/>
      <c r="E27" s="86"/>
      <c r="F27" s="86"/>
      <c r="G27" s="86"/>
      <c r="H27" s="84"/>
      <c r="I27" s="85"/>
      <c r="J27" s="86"/>
      <c r="K27" s="86"/>
      <c r="L27" s="86"/>
      <c r="M27" s="86"/>
      <c r="N27" s="86"/>
      <c r="O27" s="86"/>
      <c r="P27" s="86"/>
      <c r="Q27" s="86">
        <f>P27-L27</f>
        <v>0</v>
      </c>
      <c r="R27" s="86" t="str">
        <f t="shared" si="0"/>
        <v/>
      </c>
      <c r="S27" s="171"/>
    </row>
    <row r="28" ht="15" customHeight="1" spans="1:19">
      <c r="A28" s="35" t="s">
        <v>656</v>
      </c>
      <c r="B28" s="36"/>
      <c r="C28" s="29"/>
      <c r="D28" s="29"/>
      <c r="E28" s="32"/>
      <c r="F28" s="32"/>
      <c r="G28" s="32"/>
      <c r="H28" s="31">
        <f>SUM(H8:H27)</f>
        <v>0</v>
      </c>
      <c r="I28" s="34"/>
      <c r="J28" s="32"/>
      <c r="K28" s="32"/>
      <c r="L28" s="32">
        <f>L26-L27</f>
        <v>0</v>
      </c>
      <c r="M28" s="32"/>
      <c r="N28" s="32"/>
      <c r="O28" s="32"/>
      <c r="P28" s="32">
        <f>P26-P27</f>
        <v>0</v>
      </c>
      <c r="Q28" s="86">
        <f>P28-L28</f>
        <v>0</v>
      </c>
      <c r="R28" s="32" t="str">
        <f t="shared" si="0"/>
        <v/>
      </c>
      <c r="S28" s="33"/>
    </row>
    <row r="29" customHeight="1" spans="1:16">
      <c r="A29" s="37" t="str">
        <f>封面!$D$17&amp;封面!$E$17</f>
        <v>被评估单位（或产权持有单位）填表人：</v>
      </c>
      <c r="B29" s="38"/>
      <c r="L29" s="236"/>
      <c r="P29" s="184" t="str">
        <f>"评估人员："&amp;评估人员!D18</f>
        <v>评估人员：</v>
      </c>
    </row>
    <row r="30" customHeight="1" spans="1:2">
      <c r="A30" s="37" t="str">
        <f>封面!$D$19&amp;封面!$E$19&amp;封面!$F$19&amp;封面!$G$19&amp;封面!$H$19&amp;封面!$I$19&amp;封面!$J$19</f>
        <v>填表日期：2020年5月20日</v>
      </c>
      <c r="B30" s="38"/>
    </row>
  </sheetData>
  <mergeCells count="15">
    <mergeCell ref="A2:S2"/>
    <mergeCell ref="A3:S3"/>
    <mergeCell ref="E6:H6"/>
    <mergeCell ref="I6:L6"/>
    <mergeCell ref="M6:P6"/>
    <mergeCell ref="A26:B26"/>
    <mergeCell ref="A27:B27"/>
    <mergeCell ref="A28:B28"/>
    <mergeCell ref="A6:A7"/>
    <mergeCell ref="B6:B7"/>
    <mergeCell ref="C6:C7"/>
    <mergeCell ref="D6:D7"/>
    <mergeCell ref="Q6:Q7"/>
    <mergeCell ref="R6:R7"/>
    <mergeCell ref="S6:S7"/>
  </mergeCells>
  <hyperlinks>
    <hyperlink ref="A1" location="索引目录!E46" display="返回索引页"/>
    <hyperlink ref="B1" location="'4-7在建工程汇总'!A1"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&amp;R&amp;"宋体,常规"&amp;10
&amp;"仿宋_GB2312,常规"共&amp;N页第&amp;P页</oddHeader>
  </headerFooter>
  <legacyDrawing r:id="rId2"/>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0"/>
  <sheetViews>
    <sheetView workbookViewId="0">
      <selection activeCell="J16" sqref="J16"/>
    </sheetView>
  </sheetViews>
  <sheetFormatPr defaultColWidth="8.64166666666667" defaultRowHeight="15.75" customHeight="1"/>
  <cols>
    <col min="1" max="1" width="5.85833333333333" style="13" customWidth="1"/>
    <col min="2" max="2" width="17.2083333333333" style="13" customWidth="1"/>
    <col min="3" max="3" width="11.0666666666667" style="13" customWidth="1"/>
    <col min="4" max="4" width="6.70833333333333" style="13" customWidth="1"/>
    <col min="5" max="5" width="8.64166666666667" style="13" hidden="1" customWidth="1" outlineLevel="1"/>
    <col min="6" max="6" width="8.06666666666667" style="13" hidden="1" customWidth="1" outlineLevel="1"/>
    <col min="7" max="7" width="12.5666666666667" style="13" hidden="1" customWidth="1" outlineLevel="1"/>
    <col min="8" max="8" width="10.5" style="13" customWidth="1" collapsed="1"/>
    <col min="9" max="9" width="9.70833333333333" style="13" customWidth="1"/>
    <col min="10" max="10" width="13.0666666666667" style="13"/>
    <col min="11" max="12" width="9" style="13"/>
    <col min="13" max="14" width="12.7083333333333" style="13" customWidth="1"/>
    <col min="15" max="15" width="6.5" style="13" customWidth="1"/>
    <col min="16" max="32" width="9" style="13"/>
    <col min="33" max="16384" width="8.64166666666667" style="13"/>
  </cols>
  <sheetData>
    <row r="1" ht="15.4" spans="1:16">
      <c r="A1" s="180" t="s">
        <v>19</v>
      </c>
      <c r="B1" s="15" t="s">
        <v>572</v>
      </c>
      <c r="C1" s="16"/>
      <c r="D1" s="16"/>
      <c r="E1" s="16"/>
      <c r="F1" s="16"/>
      <c r="G1" s="16"/>
      <c r="H1" s="16"/>
      <c r="I1" s="16"/>
      <c r="J1" s="16"/>
      <c r="K1" s="16"/>
      <c r="L1" s="16"/>
      <c r="M1" s="16"/>
      <c r="N1" s="16"/>
      <c r="O1" s="16"/>
      <c r="P1" s="16"/>
    </row>
    <row r="2" s="47" customFormat="1" ht="30" customHeight="1" spans="1:16">
      <c r="A2" s="17" t="s">
        <v>1084</v>
      </c>
      <c r="B2" s="17"/>
      <c r="C2" s="17"/>
      <c r="D2" s="17"/>
      <c r="E2" s="17"/>
      <c r="F2" s="17"/>
      <c r="G2" s="17"/>
      <c r="H2" s="17"/>
      <c r="I2" s="17"/>
      <c r="J2" s="17"/>
      <c r="K2" s="17"/>
      <c r="L2" s="17"/>
      <c r="M2" s="17"/>
      <c r="N2" s="17"/>
      <c r="O2" s="17"/>
      <c r="P2" s="17"/>
    </row>
    <row r="3" ht="15" customHeight="1" spans="1:16">
      <c r="A3" s="18" t="str">
        <f>'1-汇总表'!A3:G3</f>
        <v>评估基准日：2020年7月30日</v>
      </c>
      <c r="B3" s="18"/>
      <c r="C3" s="18"/>
      <c r="D3" s="18"/>
      <c r="E3" s="18"/>
      <c r="F3" s="18"/>
      <c r="G3" s="18"/>
      <c r="H3" s="18"/>
      <c r="I3" s="18"/>
      <c r="J3" s="18"/>
      <c r="K3" s="19"/>
      <c r="L3" s="19"/>
      <c r="M3" s="19"/>
      <c r="N3" s="19"/>
      <c r="O3" s="19"/>
      <c r="P3" s="19"/>
    </row>
    <row r="4" ht="15" customHeight="1" spans="1:16">
      <c r="A4" s="18"/>
      <c r="B4" s="18"/>
      <c r="C4" s="18"/>
      <c r="D4" s="18"/>
      <c r="E4" s="18"/>
      <c r="F4" s="18"/>
      <c r="G4" s="18"/>
      <c r="H4" s="18"/>
      <c r="I4" s="18"/>
      <c r="J4" s="18"/>
      <c r="K4" s="19"/>
      <c r="L4" s="19"/>
      <c r="M4" s="19"/>
      <c r="N4" s="19"/>
      <c r="O4" s="19"/>
      <c r="P4" s="21" t="s">
        <v>1085</v>
      </c>
    </row>
    <row r="5" ht="15" customHeight="1" spans="1:16">
      <c r="A5" s="22" t="str">
        <f>'1-汇总表'!A5</f>
        <v>被评估单位（或产权持有单位）：贡山县隆鑫矿业有限公司</v>
      </c>
      <c r="B5" s="38"/>
      <c r="C5" s="38"/>
      <c r="D5" s="38"/>
      <c r="E5" s="38"/>
      <c r="F5" s="38"/>
      <c r="G5" s="38"/>
      <c r="H5" s="38"/>
      <c r="I5" s="38"/>
      <c r="J5" s="38"/>
      <c r="K5" s="38"/>
      <c r="L5" s="38"/>
      <c r="M5" s="38"/>
      <c r="N5" s="38"/>
      <c r="O5" s="38"/>
      <c r="P5" s="23" t="s">
        <v>22</v>
      </c>
    </row>
    <row r="6" s="41" customFormat="1" ht="15" customHeight="1" spans="1:16">
      <c r="A6" s="24" t="s">
        <v>379</v>
      </c>
      <c r="B6" s="24" t="s">
        <v>1086</v>
      </c>
      <c r="C6" s="24" t="s">
        <v>1087</v>
      </c>
      <c r="D6" s="64" t="s">
        <v>1088</v>
      </c>
      <c r="E6" s="24" t="s">
        <v>541</v>
      </c>
      <c r="F6" s="49"/>
      <c r="G6" s="50"/>
      <c r="H6" s="262" t="s">
        <v>542</v>
      </c>
      <c r="I6" s="265"/>
      <c r="J6" s="266"/>
      <c r="K6" s="64" t="s">
        <v>823</v>
      </c>
      <c r="L6" s="24" t="s">
        <v>543</v>
      </c>
      <c r="M6" s="49"/>
      <c r="N6" s="256" t="s">
        <v>544</v>
      </c>
      <c r="O6" s="64" t="s">
        <v>1089</v>
      </c>
      <c r="P6" s="64" t="s">
        <v>467</v>
      </c>
    </row>
    <row r="7" s="41" customFormat="1" ht="15" customHeight="1" spans="1:16">
      <c r="A7" s="49"/>
      <c r="B7" s="49"/>
      <c r="C7" s="49"/>
      <c r="D7" s="49"/>
      <c r="E7" s="24" t="s">
        <v>824</v>
      </c>
      <c r="F7" s="24" t="s">
        <v>825</v>
      </c>
      <c r="G7" s="25" t="s">
        <v>57</v>
      </c>
      <c r="H7" s="52" t="s">
        <v>824</v>
      </c>
      <c r="I7" s="24" t="s">
        <v>825</v>
      </c>
      <c r="J7" s="24" t="s">
        <v>57</v>
      </c>
      <c r="K7" s="49"/>
      <c r="L7" s="24" t="s">
        <v>825</v>
      </c>
      <c r="M7" s="24" t="s">
        <v>57</v>
      </c>
      <c r="N7" s="258"/>
      <c r="O7" s="49"/>
      <c r="P7" s="49"/>
    </row>
    <row r="8" ht="15" customHeight="1" spans="1:16">
      <c r="A8" s="27"/>
      <c r="B8" s="28"/>
      <c r="C8" s="63"/>
      <c r="D8" s="27"/>
      <c r="E8" s="263"/>
      <c r="F8" s="32"/>
      <c r="G8" s="31"/>
      <c r="H8" s="147"/>
      <c r="I8" s="32"/>
      <c r="J8" s="32"/>
      <c r="K8" s="263"/>
      <c r="L8" s="32"/>
      <c r="M8" s="32"/>
      <c r="N8" s="32"/>
      <c r="O8" s="32" t="str">
        <f t="shared" ref="O8:O28" si="0">IF(J8=0,"",(M8-J8)/J8*100)</f>
        <v/>
      </c>
      <c r="P8" s="33"/>
    </row>
    <row r="9" ht="15" customHeight="1" spans="1:16">
      <c r="A9" s="27"/>
      <c r="B9" s="28"/>
      <c r="C9" s="63"/>
      <c r="D9" s="27"/>
      <c r="E9" s="263"/>
      <c r="F9" s="32"/>
      <c r="G9" s="31"/>
      <c r="H9" s="147"/>
      <c r="I9" s="32"/>
      <c r="J9" s="32"/>
      <c r="K9" s="263"/>
      <c r="L9" s="32"/>
      <c r="M9" s="32"/>
      <c r="N9" s="32"/>
      <c r="O9" s="32" t="str">
        <f t="shared" si="0"/>
        <v/>
      </c>
      <c r="P9" s="33"/>
    </row>
    <row r="10" ht="15" customHeight="1" spans="1:16">
      <c r="A10" s="27"/>
      <c r="B10" s="28"/>
      <c r="C10" s="63"/>
      <c r="D10" s="27"/>
      <c r="E10" s="263"/>
      <c r="F10" s="32"/>
      <c r="G10" s="31"/>
      <c r="H10" s="147"/>
      <c r="I10" s="32"/>
      <c r="J10" s="32"/>
      <c r="K10" s="263"/>
      <c r="L10" s="32"/>
      <c r="M10" s="32"/>
      <c r="N10" s="32"/>
      <c r="O10" s="32" t="str">
        <f t="shared" si="0"/>
        <v/>
      </c>
      <c r="P10" s="33"/>
    </row>
    <row r="11" ht="15" customHeight="1" spans="1:16">
      <c r="A11" s="27"/>
      <c r="B11" s="28"/>
      <c r="C11" s="63"/>
      <c r="D11" s="27"/>
      <c r="E11" s="263"/>
      <c r="F11" s="32"/>
      <c r="G11" s="31"/>
      <c r="H11" s="147"/>
      <c r="I11" s="32"/>
      <c r="J11" s="32"/>
      <c r="K11" s="263"/>
      <c r="L11" s="32"/>
      <c r="M11" s="32"/>
      <c r="N11" s="32"/>
      <c r="O11" s="32" t="str">
        <f t="shared" si="0"/>
        <v/>
      </c>
      <c r="P11" s="33"/>
    </row>
    <row r="12" ht="15" customHeight="1" spans="1:16">
      <c r="A12" s="27"/>
      <c r="B12" s="28"/>
      <c r="C12" s="63"/>
      <c r="D12" s="27"/>
      <c r="E12" s="263"/>
      <c r="F12" s="32"/>
      <c r="G12" s="31"/>
      <c r="H12" s="147"/>
      <c r="I12" s="32"/>
      <c r="J12" s="32"/>
      <c r="K12" s="263"/>
      <c r="L12" s="32"/>
      <c r="M12" s="32"/>
      <c r="N12" s="32"/>
      <c r="O12" s="32" t="str">
        <f t="shared" si="0"/>
        <v/>
      </c>
      <c r="P12" s="33"/>
    </row>
    <row r="13" ht="15" customHeight="1" spans="1:16">
      <c r="A13" s="27"/>
      <c r="B13" s="28"/>
      <c r="C13" s="63"/>
      <c r="D13" s="27"/>
      <c r="E13" s="263"/>
      <c r="F13" s="32"/>
      <c r="G13" s="31"/>
      <c r="H13" s="147"/>
      <c r="I13" s="32"/>
      <c r="J13" s="32"/>
      <c r="K13" s="263"/>
      <c r="L13" s="32"/>
      <c r="M13" s="32"/>
      <c r="N13" s="32"/>
      <c r="O13" s="32" t="str">
        <f t="shared" si="0"/>
        <v/>
      </c>
      <c r="P13" s="33"/>
    </row>
    <row r="14" ht="15" customHeight="1" spans="1:16">
      <c r="A14" s="27"/>
      <c r="B14" s="28"/>
      <c r="C14" s="63"/>
      <c r="D14" s="27"/>
      <c r="E14" s="263"/>
      <c r="F14" s="32"/>
      <c r="G14" s="31"/>
      <c r="H14" s="147"/>
      <c r="I14" s="32"/>
      <c r="J14" s="32"/>
      <c r="K14" s="263"/>
      <c r="L14" s="32"/>
      <c r="M14" s="32"/>
      <c r="N14" s="32"/>
      <c r="O14" s="32" t="str">
        <f t="shared" si="0"/>
        <v/>
      </c>
      <c r="P14" s="33"/>
    </row>
    <row r="15" ht="15" customHeight="1" spans="1:16">
      <c r="A15" s="27"/>
      <c r="B15" s="28"/>
      <c r="C15" s="63"/>
      <c r="D15" s="27"/>
      <c r="E15" s="263"/>
      <c r="F15" s="32"/>
      <c r="G15" s="31"/>
      <c r="H15" s="147"/>
      <c r="I15" s="32"/>
      <c r="J15" s="32"/>
      <c r="K15" s="263"/>
      <c r="L15" s="32"/>
      <c r="M15" s="32"/>
      <c r="N15" s="32"/>
      <c r="O15" s="32" t="str">
        <f t="shared" si="0"/>
        <v/>
      </c>
      <c r="P15" s="33"/>
    </row>
    <row r="16" ht="15" customHeight="1" spans="1:16">
      <c r="A16" s="27"/>
      <c r="B16" s="28"/>
      <c r="C16" s="63"/>
      <c r="D16" s="27"/>
      <c r="E16" s="263"/>
      <c r="F16" s="32"/>
      <c r="G16" s="31"/>
      <c r="H16" s="147"/>
      <c r="I16" s="32"/>
      <c r="J16" s="32"/>
      <c r="K16" s="263"/>
      <c r="L16" s="32"/>
      <c r="M16" s="32"/>
      <c r="N16" s="32"/>
      <c r="O16" s="32" t="str">
        <f t="shared" si="0"/>
        <v/>
      </c>
      <c r="P16" s="33"/>
    </row>
    <row r="17" ht="15" customHeight="1" spans="1:16">
      <c r="A17" s="27"/>
      <c r="B17" s="28"/>
      <c r="C17" s="63"/>
      <c r="D17" s="27"/>
      <c r="E17" s="263"/>
      <c r="F17" s="32"/>
      <c r="G17" s="31"/>
      <c r="H17" s="147"/>
      <c r="I17" s="32"/>
      <c r="J17" s="32"/>
      <c r="K17" s="263"/>
      <c r="L17" s="32"/>
      <c r="M17" s="32"/>
      <c r="N17" s="32"/>
      <c r="O17" s="32" t="str">
        <f t="shared" si="0"/>
        <v/>
      </c>
      <c r="P17" s="33"/>
    </row>
    <row r="18" ht="15" customHeight="1" spans="1:16">
      <c r="A18" s="27"/>
      <c r="B18" s="28"/>
      <c r="C18" s="63"/>
      <c r="D18" s="27"/>
      <c r="E18" s="263"/>
      <c r="F18" s="32"/>
      <c r="G18" s="31"/>
      <c r="H18" s="147"/>
      <c r="I18" s="32"/>
      <c r="J18" s="32"/>
      <c r="K18" s="263"/>
      <c r="L18" s="32"/>
      <c r="M18" s="32"/>
      <c r="N18" s="32"/>
      <c r="O18" s="32" t="str">
        <f t="shared" si="0"/>
        <v/>
      </c>
      <c r="P18" s="33"/>
    </row>
    <row r="19" ht="15" customHeight="1" spans="1:16">
      <c r="A19" s="27"/>
      <c r="B19" s="28"/>
      <c r="C19" s="63"/>
      <c r="D19" s="27"/>
      <c r="E19" s="263"/>
      <c r="F19" s="32"/>
      <c r="G19" s="31"/>
      <c r="H19" s="147"/>
      <c r="I19" s="32"/>
      <c r="J19" s="32"/>
      <c r="K19" s="263"/>
      <c r="L19" s="32"/>
      <c r="M19" s="32"/>
      <c r="N19" s="32"/>
      <c r="O19" s="32" t="str">
        <f t="shared" si="0"/>
        <v/>
      </c>
      <c r="P19" s="33"/>
    </row>
    <row r="20" ht="15" customHeight="1" spans="1:16">
      <c r="A20" s="27"/>
      <c r="B20" s="28"/>
      <c r="C20" s="63"/>
      <c r="D20" s="27"/>
      <c r="E20" s="263"/>
      <c r="F20" s="32"/>
      <c r="G20" s="31"/>
      <c r="H20" s="147"/>
      <c r="I20" s="32"/>
      <c r="J20" s="32"/>
      <c r="K20" s="263"/>
      <c r="L20" s="32"/>
      <c r="M20" s="32"/>
      <c r="N20" s="32"/>
      <c r="O20" s="32" t="str">
        <f t="shared" si="0"/>
        <v/>
      </c>
      <c r="P20" s="33"/>
    </row>
    <row r="21" ht="15" customHeight="1" spans="1:16">
      <c r="A21" s="27"/>
      <c r="B21" s="28"/>
      <c r="C21" s="63"/>
      <c r="D21" s="27"/>
      <c r="E21" s="263"/>
      <c r="F21" s="32"/>
      <c r="G21" s="31"/>
      <c r="H21" s="147"/>
      <c r="I21" s="32"/>
      <c r="J21" s="32"/>
      <c r="K21" s="263"/>
      <c r="L21" s="32"/>
      <c r="M21" s="32"/>
      <c r="N21" s="32"/>
      <c r="O21" s="32" t="str">
        <f t="shared" si="0"/>
        <v/>
      </c>
      <c r="P21" s="33"/>
    </row>
    <row r="22" ht="15" customHeight="1" spans="1:16">
      <c r="A22" s="27"/>
      <c r="B22" s="28"/>
      <c r="C22" s="63"/>
      <c r="D22" s="27"/>
      <c r="E22" s="263"/>
      <c r="F22" s="32"/>
      <c r="G22" s="31"/>
      <c r="H22" s="147"/>
      <c r="I22" s="32"/>
      <c r="J22" s="32"/>
      <c r="K22" s="263"/>
      <c r="L22" s="32"/>
      <c r="M22" s="32"/>
      <c r="N22" s="32"/>
      <c r="O22" s="32" t="str">
        <f t="shared" si="0"/>
        <v/>
      </c>
      <c r="P22" s="33"/>
    </row>
    <row r="23" ht="15" customHeight="1" spans="1:16">
      <c r="A23" s="27"/>
      <c r="B23" s="28"/>
      <c r="C23" s="63"/>
      <c r="D23" s="27"/>
      <c r="E23" s="263"/>
      <c r="F23" s="32"/>
      <c r="G23" s="31"/>
      <c r="H23" s="147"/>
      <c r="I23" s="32"/>
      <c r="J23" s="32"/>
      <c r="K23" s="263"/>
      <c r="L23" s="32"/>
      <c r="M23" s="32"/>
      <c r="N23" s="32"/>
      <c r="O23" s="32" t="str">
        <f t="shared" si="0"/>
        <v/>
      </c>
      <c r="P23" s="33"/>
    </row>
    <row r="24" ht="15" customHeight="1" spans="1:16">
      <c r="A24" s="27"/>
      <c r="B24" s="28"/>
      <c r="C24" s="63"/>
      <c r="D24" s="27"/>
      <c r="E24" s="263"/>
      <c r="F24" s="32"/>
      <c r="G24" s="31"/>
      <c r="H24" s="147"/>
      <c r="I24" s="32"/>
      <c r="J24" s="32"/>
      <c r="K24" s="263"/>
      <c r="L24" s="32"/>
      <c r="M24" s="32"/>
      <c r="N24" s="32"/>
      <c r="O24" s="32" t="str">
        <f t="shared" si="0"/>
        <v/>
      </c>
      <c r="P24" s="33"/>
    </row>
    <row r="25" ht="15" customHeight="1" spans="1:16">
      <c r="A25" s="27"/>
      <c r="B25" s="28"/>
      <c r="C25" s="63"/>
      <c r="D25" s="27"/>
      <c r="E25" s="263"/>
      <c r="F25" s="32"/>
      <c r="G25" s="31"/>
      <c r="H25" s="147"/>
      <c r="I25" s="32"/>
      <c r="J25" s="32"/>
      <c r="K25" s="263"/>
      <c r="L25" s="32"/>
      <c r="M25" s="32"/>
      <c r="N25" s="32"/>
      <c r="O25" s="32" t="str">
        <f t="shared" si="0"/>
        <v/>
      </c>
      <c r="P25" s="33"/>
    </row>
    <row r="26" ht="15" customHeight="1" spans="1:16">
      <c r="A26" s="35" t="s">
        <v>745</v>
      </c>
      <c r="B26" s="36"/>
      <c r="C26" s="63"/>
      <c r="D26" s="27"/>
      <c r="E26" s="263"/>
      <c r="F26" s="32"/>
      <c r="G26" s="31">
        <f>SUM(G8:G25)</f>
        <v>0</v>
      </c>
      <c r="H26" s="147"/>
      <c r="I26" s="32"/>
      <c r="J26" s="32">
        <f>SUM(J8:J25)</f>
        <v>0</v>
      </c>
      <c r="K26" s="263"/>
      <c r="L26" s="32"/>
      <c r="M26" s="32">
        <f>SUM(M8:M25)</f>
        <v>0</v>
      </c>
      <c r="N26" s="32">
        <f>M26-J26</f>
        <v>0</v>
      </c>
      <c r="O26" s="32" t="str">
        <f t="shared" si="0"/>
        <v/>
      </c>
      <c r="P26" s="33"/>
    </row>
    <row r="27" ht="15" customHeight="1" spans="1:16">
      <c r="A27" s="35" t="s">
        <v>1090</v>
      </c>
      <c r="B27" s="36"/>
      <c r="C27" s="63"/>
      <c r="D27" s="27"/>
      <c r="E27" s="263"/>
      <c r="F27" s="32"/>
      <c r="G27" s="31"/>
      <c r="H27" s="147"/>
      <c r="I27" s="32"/>
      <c r="J27" s="32"/>
      <c r="K27" s="263"/>
      <c r="L27" s="32"/>
      <c r="M27" s="32">
        <v>0</v>
      </c>
      <c r="N27" s="32">
        <f>M27-J27</f>
        <v>0</v>
      </c>
      <c r="O27" s="32" t="str">
        <f t="shared" si="0"/>
        <v/>
      </c>
      <c r="P27" s="33"/>
    </row>
    <row r="28" ht="15" customHeight="1" spans="1:16">
      <c r="A28" s="35" t="s">
        <v>745</v>
      </c>
      <c r="B28" s="36"/>
      <c r="C28" s="264"/>
      <c r="D28" s="33"/>
      <c r="E28" s="263"/>
      <c r="F28" s="32"/>
      <c r="G28" s="31">
        <f>G26-G27</f>
        <v>0</v>
      </c>
      <c r="H28" s="147"/>
      <c r="I28" s="32"/>
      <c r="J28" s="32">
        <f>J26-J27</f>
        <v>0</v>
      </c>
      <c r="K28" s="263"/>
      <c r="L28" s="32"/>
      <c r="M28" s="32">
        <f>M26-M27</f>
        <v>0</v>
      </c>
      <c r="N28" s="32">
        <f>M28-J28</f>
        <v>0</v>
      </c>
      <c r="O28" s="32" t="str">
        <f t="shared" si="0"/>
        <v/>
      </c>
      <c r="P28" s="33"/>
    </row>
    <row r="29" s="38" customFormat="1" customHeight="1" spans="1:13">
      <c r="A29" s="37" t="str">
        <f>封面!$D$17&amp;封面!$E$17</f>
        <v>被评估单位（或产权持有单位）填表人：</v>
      </c>
      <c r="J29" s="37"/>
      <c r="M29" s="184" t="str">
        <f>"评估人员："&amp;评估人员!$D$22</f>
        <v>评估人员：</v>
      </c>
    </row>
    <row r="30" s="38" customFormat="1" customHeight="1" spans="1:1">
      <c r="A30" s="37" t="str">
        <f>封面!$D$19&amp;封面!$E$19&amp;封面!$F$19&amp;封面!$G$19&amp;封面!$H$19&amp;封面!$I$19&amp;封面!$J$19</f>
        <v>填表日期：2020年5月20日</v>
      </c>
    </row>
  </sheetData>
  <mergeCells count="16">
    <mergeCell ref="A2:P2"/>
    <mergeCell ref="A3:P3"/>
    <mergeCell ref="E6:G6"/>
    <mergeCell ref="H6:J6"/>
    <mergeCell ref="L6:M6"/>
    <mergeCell ref="A26:B26"/>
    <mergeCell ref="A27:B27"/>
    <mergeCell ref="A28:B28"/>
    <mergeCell ref="A6:A7"/>
    <mergeCell ref="B6:B7"/>
    <mergeCell ref="C6:C7"/>
    <mergeCell ref="D6:D7"/>
    <mergeCell ref="K6:K7"/>
    <mergeCell ref="N6:N7"/>
    <mergeCell ref="O6:O7"/>
    <mergeCell ref="P6:P7"/>
  </mergeCells>
  <hyperlinks>
    <hyperlink ref="A1" location="索引目录!D47" display="返回索引页"/>
    <hyperlink ref="B1" location="'4-非流动资产汇总'!B14"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&amp;R&amp;"宋体,常规"&amp;10
&amp;"仿宋_GB2312,常规"
共&amp;N页第&amp;P页</oddHeader>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0"/>
  <sheetViews>
    <sheetView workbookViewId="0">
      <pane xSplit="5" ySplit="6" topLeftCell="F7" activePane="bottomRight" state="frozen"/>
      <selection/>
      <selection pane="topRight"/>
      <selection pane="bottomLeft"/>
      <selection pane="bottomRight" activeCell="E14" sqref="E13:E14"/>
    </sheetView>
  </sheetViews>
  <sheetFormatPr defaultColWidth="8.64166666666667" defaultRowHeight="15.75" customHeight="1"/>
  <cols>
    <col min="1" max="1" width="6.5" style="13" customWidth="1"/>
    <col min="2" max="2" width="27.2083333333333" style="13" customWidth="1"/>
    <col min="3" max="3" width="9.06666666666667" style="13" customWidth="1"/>
    <col min="4" max="4" width="17.0666666666667" style="13" hidden="1" customWidth="1" outlineLevel="1"/>
    <col min="5" max="5" width="19.2083333333333" style="13" customWidth="1" collapsed="1"/>
    <col min="6" max="6" width="21.2083333333333" style="13" customWidth="1"/>
    <col min="7" max="7" width="18.5666666666667" style="13" customWidth="1"/>
    <col min="8" max="8" width="16.0666666666667" style="13" customWidth="1"/>
    <col min="9" max="9" width="19.3583333333333" style="13" customWidth="1"/>
    <col min="10" max="32" width="9" style="13"/>
    <col min="33" max="16384" width="8.64166666666667" style="13"/>
  </cols>
  <sheetData>
    <row r="1" ht="15.4" spans="1:9">
      <c r="A1" s="180" t="s">
        <v>19</v>
      </c>
      <c r="B1" s="15" t="s">
        <v>572</v>
      </c>
      <c r="C1" s="16"/>
      <c r="D1" s="16"/>
      <c r="E1" s="16"/>
      <c r="F1" s="16"/>
      <c r="G1" s="16"/>
      <c r="H1" s="16"/>
      <c r="I1" s="16"/>
    </row>
    <row r="2" s="47" customFormat="1" ht="30" customHeight="1" spans="1:9">
      <c r="A2" s="17" t="s">
        <v>1091</v>
      </c>
      <c r="B2" s="17"/>
      <c r="C2" s="17"/>
      <c r="D2" s="17"/>
      <c r="E2" s="17"/>
      <c r="F2" s="17"/>
      <c r="G2" s="17"/>
      <c r="H2" s="17"/>
      <c r="I2" s="17"/>
    </row>
    <row r="3" ht="15" customHeight="1" spans="1:9">
      <c r="A3" s="18" t="str">
        <f>'1-汇总表'!A3:G3</f>
        <v>评估基准日：2020年7月30日</v>
      </c>
      <c r="B3" s="18"/>
      <c r="C3" s="18"/>
      <c r="D3" s="18"/>
      <c r="E3" s="18"/>
      <c r="F3" s="18"/>
      <c r="G3" s="18"/>
      <c r="H3" s="18"/>
      <c r="I3" s="18"/>
    </row>
    <row r="4" ht="15" customHeight="1" spans="1:9">
      <c r="A4" s="20"/>
      <c r="B4" s="20"/>
      <c r="C4" s="20"/>
      <c r="D4" s="20"/>
      <c r="E4" s="20"/>
      <c r="F4" s="20"/>
      <c r="G4" s="20"/>
      <c r="H4" s="20"/>
      <c r="I4" s="43" t="s">
        <v>1092</v>
      </c>
    </row>
    <row r="5" ht="15" customHeight="1" spans="1:9">
      <c r="A5" s="22" t="str">
        <f>'1-汇总表'!A5</f>
        <v>被评估单位（或产权持有单位）：贡山县隆鑫矿业有限公司</v>
      </c>
      <c r="I5" s="23" t="s">
        <v>22</v>
      </c>
    </row>
    <row r="6" s="41" customFormat="1" ht="30" customHeight="1" spans="1:9">
      <c r="A6" s="24" t="s">
        <v>379</v>
      </c>
      <c r="B6" s="24" t="s">
        <v>1093</v>
      </c>
      <c r="C6" s="24" t="s">
        <v>752</v>
      </c>
      <c r="D6" s="25" t="s">
        <v>541</v>
      </c>
      <c r="E6" s="26" t="s">
        <v>542</v>
      </c>
      <c r="F6" s="24" t="s">
        <v>543</v>
      </c>
      <c r="G6" s="24" t="s">
        <v>544</v>
      </c>
      <c r="H6" s="24" t="s">
        <v>576</v>
      </c>
      <c r="I6" s="24" t="s">
        <v>467</v>
      </c>
    </row>
    <row r="7" ht="15" customHeight="1" spans="1:9">
      <c r="A7" s="27"/>
      <c r="B7" s="28"/>
      <c r="C7" s="29"/>
      <c r="D7" s="31"/>
      <c r="E7" s="34"/>
      <c r="F7" s="32"/>
      <c r="G7" s="32"/>
      <c r="H7" s="32" t="str">
        <f>IF(E7=0,"",(F7-E7)/E7*100)</f>
        <v/>
      </c>
      <c r="I7" s="33"/>
    </row>
    <row r="8" ht="15" customHeight="1" spans="1:9">
      <c r="A8" s="27"/>
      <c r="B8" s="28"/>
      <c r="C8" s="29"/>
      <c r="D8" s="31"/>
      <c r="E8" s="34"/>
      <c r="F8" s="32"/>
      <c r="G8" s="32"/>
      <c r="H8" s="32" t="str">
        <f t="shared" ref="H8:H28" si="0">IF(E8=0,"",(F8-E8)/E8*100)</f>
        <v/>
      </c>
      <c r="I8" s="33"/>
    </row>
    <row r="9" ht="15" customHeight="1" spans="1:9">
      <c r="A9" s="27"/>
      <c r="B9" s="28"/>
      <c r="C9" s="29"/>
      <c r="D9" s="31"/>
      <c r="E9" s="34"/>
      <c r="F9" s="32"/>
      <c r="G9" s="32"/>
      <c r="H9" s="32" t="str">
        <f t="shared" si="0"/>
        <v/>
      </c>
      <c r="I9" s="33"/>
    </row>
    <row r="10" ht="15" customHeight="1" spans="1:9">
      <c r="A10" s="27"/>
      <c r="B10" s="28"/>
      <c r="C10" s="29"/>
      <c r="D10" s="31"/>
      <c r="E10" s="34"/>
      <c r="F10" s="32"/>
      <c r="G10" s="32"/>
      <c r="H10" s="32" t="str">
        <f t="shared" si="0"/>
        <v/>
      </c>
      <c r="I10" s="33"/>
    </row>
    <row r="11" ht="15" customHeight="1" spans="1:9">
      <c r="A11" s="27"/>
      <c r="B11" s="28"/>
      <c r="C11" s="29"/>
      <c r="D11" s="31"/>
      <c r="E11" s="34"/>
      <c r="F11" s="32"/>
      <c r="G11" s="32"/>
      <c r="H11" s="32" t="str">
        <f t="shared" si="0"/>
        <v/>
      </c>
      <c r="I11" s="33"/>
    </row>
    <row r="12" ht="15" customHeight="1" spans="1:9">
      <c r="A12" s="27"/>
      <c r="B12" s="28"/>
      <c r="C12" s="29"/>
      <c r="D12" s="31"/>
      <c r="E12" s="34"/>
      <c r="F12" s="32"/>
      <c r="G12" s="32"/>
      <c r="H12" s="32" t="str">
        <f t="shared" si="0"/>
        <v/>
      </c>
      <c r="I12" s="33"/>
    </row>
    <row r="13" ht="15" customHeight="1" spans="1:9">
      <c r="A13" s="27"/>
      <c r="B13" s="28"/>
      <c r="C13" s="29"/>
      <c r="D13" s="31"/>
      <c r="E13" s="34"/>
      <c r="F13" s="32"/>
      <c r="G13" s="32"/>
      <c r="H13" s="32" t="str">
        <f t="shared" si="0"/>
        <v/>
      </c>
      <c r="I13" s="33"/>
    </row>
    <row r="14" ht="15" customHeight="1" spans="1:9">
      <c r="A14" s="27"/>
      <c r="B14" s="28"/>
      <c r="C14" s="29"/>
      <c r="D14" s="31"/>
      <c r="E14" s="34"/>
      <c r="F14" s="32"/>
      <c r="G14" s="32"/>
      <c r="H14" s="32" t="str">
        <f t="shared" si="0"/>
        <v/>
      </c>
      <c r="I14" s="33"/>
    </row>
    <row r="15" ht="15" customHeight="1" spans="1:9">
      <c r="A15" s="27"/>
      <c r="B15" s="28"/>
      <c r="C15" s="29"/>
      <c r="D15" s="31"/>
      <c r="E15" s="34"/>
      <c r="F15" s="32"/>
      <c r="G15" s="32"/>
      <c r="H15" s="32" t="str">
        <f t="shared" si="0"/>
        <v/>
      </c>
      <c r="I15" s="33"/>
    </row>
    <row r="16" ht="15" customHeight="1" spans="1:9">
      <c r="A16" s="27"/>
      <c r="B16" s="28"/>
      <c r="C16" s="29"/>
      <c r="D16" s="31"/>
      <c r="E16" s="34"/>
      <c r="F16" s="32"/>
      <c r="G16" s="32"/>
      <c r="H16" s="32" t="str">
        <f t="shared" si="0"/>
        <v/>
      </c>
      <c r="I16" s="33"/>
    </row>
    <row r="17" ht="15" customHeight="1" spans="1:9">
      <c r="A17" s="27"/>
      <c r="B17" s="28"/>
      <c r="C17" s="29"/>
      <c r="D17" s="31"/>
      <c r="E17" s="34"/>
      <c r="F17" s="32"/>
      <c r="G17" s="32"/>
      <c r="H17" s="32" t="str">
        <f t="shared" si="0"/>
        <v/>
      </c>
      <c r="I17" s="33"/>
    </row>
    <row r="18" ht="15" customHeight="1" spans="1:9">
      <c r="A18" s="27"/>
      <c r="B18" s="28"/>
      <c r="C18" s="29"/>
      <c r="D18" s="31"/>
      <c r="E18" s="34"/>
      <c r="F18" s="32"/>
      <c r="G18" s="32"/>
      <c r="H18" s="32" t="str">
        <f t="shared" si="0"/>
        <v/>
      </c>
      <c r="I18" s="33"/>
    </row>
    <row r="19" ht="15" customHeight="1" spans="1:9">
      <c r="A19" s="27"/>
      <c r="B19" s="28"/>
      <c r="C19" s="29"/>
      <c r="D19" s="31"/>
      <c r="E19" s="34"/>
      <c r="F19" s="32"/>
      <c r="G19" s="32"/>
      <c r="H19" s="32" t="str">
        <f t="shared" si="0"/>
        <v/>
      </c>
      <c r="I19" s="33"/>
    </row>
    <row r="20" ht="15" customHeight="1" spans="1:9">
      <c r="A20" s="27"/>
      <c r="B20" s="28"/>
      <c r="C20" s="29"/>
      <c r="D20" s="31"/>
      <c r="E20" s="34"/>
      <c r="F20" s="32"/>
      <c r="G20" s="32"/>
      <c r="H20" s="32" t="str">
        <f t="shared" si="0"/>
        <v/>
      </c>
      <c r="I20" s="33"/>
    </row>
    <row r="21" ht="15" customHeight="1" spans="1:9">
      <c r="A21" s="27"/>
      <c r="B21" s="28"/>
      <c r="C21" s="29"/>
      <c r="D21" s="31"/>
      <c r="E21" s="34"/>
      <c r="F21" s="32"/>
      <c r="G21" s="32"/>
      <c r="H21" s="32" t="str">
        <f t="shared" si="0"/>
        <v/>
      </c>
      <c r="I21" s="33"/>
    </row>
    <row r="22" ht="15" customHeight="1" spans="1:9">
      <c r="A22" s="27"/>
      <c r="B22" s="28"/>
      <c r="C22" s="29"/>
      <c r="D22" s="31"/>
      <c r="E22" s="34"/>
      <c r="F22" s="32"/>
      <c r="G22" s="32"/>
      <c r="H22" s="32" t="str">
        <f t="shared" si="0"/>
        <v/>
      </c>
      <c r="I22" s="33"/>
    </row>
    <row r="23" ht="15" customHeight="1" spans="1:9">
      <c r="A23" s="27"/>
      <c r="B23" s="28"/>
      <c r="C23" s="29"/>
      <c r="D23" s="31"/>
      <c r="E23" s="34"/>
      <c r="F23" s="32"/>
      <c r="G23" s="32"/>
      <c r="H23" s="32" t="str">
        <f t="shared" si="0"/>
        <v/>
      </c>
      <c r="I23" s="33"/>
    </row>
    <row r="24" ht="15" customHeight="1" spans="1:9">
      <c r="A24" s="27"/>
      <c r="B24" s="28"/>
      <c r="C24" s="29"/>
      <c r="D24" s="31"/>
      <c r="E24" s="34"/>
      <c r="F24" s="32"/>
      <c r="G24" s="32"/>
      <c r="H24" s="32" t="str">
        <f t="shared" si="0"/>
        <v/>
      </c>
      <c r="I24" s="33"/>
    </row>
    <row r="25" ht="15" customHeight="1" spans="1:9">
      <c r="A25" s="27"/>
      <c r="B25" s="28"/>
      <c r="C25" s="29"/>
      <c r="D25" s="31"/>
      <c r="E25" s="34"/>
      <c r="F25" s="32"/>
      <c r="G25" s="32"/>
      <c r="H25" s="32" t="str">
        <f t="shared" si="0"/>
        <v/>
      </c>
      <c r="I25" s="33"/>
    </row>
    <row r="26" ht="15" customHeight="1" spans="1:9">
      <c r="A26" s="27"/>
      <c r="B26" s="28"/>
      <c r="C26" s="29"/>
      <c r="D26" s="31"/>
      <c r="E26" s="34"/>
      <c r="F26" s="32"/>
      <c r="G26" s="32"/>
      <c r="H26" s="32" t="str">
        <f t="shared" si="0"/>
        <v/>
      </c>
      <c r="I26" s="33"/>
    </row>
    <row r="27" ht="15" customHeight="1" spans="1:9">
      <c r="A27" s="27"/>
      <c r="B27" s="28"/>
      <c r="C27" s="29"/>
      <c r="D27" s="31"/>
      <c r="E27" s="34"/>
      <c r="F27" s="32"/>
      <c r="G27" s="32"/>
      <c r="H27" s="32" t="str">
        <f t="shared" si="0"/>
        <v/>
      </c>
      <c r="I27" s="33"/>
    </row>
    <row r="28" ht="15" customHeight="1" spans="1:9">
      <c r="A28" s="35" t="s">
        <v>656</v>
      </c>
      <c r="B28" s="36"/>
      <c r="C28" s="29"/>
      <c r="D28" s="31">
        <f>SUM(D7:D27)</f>
        <v>0</v>
      </c>
      <c r="E28" s="34">
        <f>SUM(E7:E27)</f>
        <v>0</v>
      </c>
      <c r="F28" s="32">
        <f>SUM(F7:F27)</f>
        <v>0</v>
      </c>
      <c r="G28" s="32">
        <f>F28-E28</f>
        <v>0</v>
      </c>
      <c r="H28" s="32" t="str">
        <f t="shared" si="0"/>
        <v/>
      </c>
      <c r="I28" s="33"/>
    </row>
    <row r="29" s="38" customFormat="1" customHeight="1" spans="1:8">
      <c r="A29" s="37" t="str">
        <f>封面!$D$17&amp;封面!$E$17</f>
        <v>被评估单位（或产权持有单位）填表人：</v>
      </c>
      <c r="E29" s="37"/>
      <c r="H29" s="184" t="str">
        <f>"评估人员："&amp;评估人员!$D$22</f>
        <v>评估人员：</v>
      </c>
    </row>
    <row r="30" s="38" customFormat="1" customHeight="1" spans="1:1">
      <c r="A30" s="37" t="str">
        <f>封面!$D$19&amp;封面!$E$19&amp;封面!$F$19&amp;封面!$G$19&amp;封面!$H$19&amp;封面!$I$19&amp;封面!$J$19</f>
        <v>填表日期：2020年5月20日</v>
      </c>
    </row>
  </sheetData>
  <mergeCells count="3">
    <mergeCell ref="A2:I2"/>
    <mergeCell ref="A3:I3"/>
    <mergeCell ref="A28:B28"/>
  </mergeCells>
  <hyperlinks>
    <hyperlink ref="A1" location="索引目录!D48" display="返回索引页"/>
    <hyperlink ref="B1" location="'4-非流动资产汇总'!B15"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&amp;R&amp;"宋体,常规"&amp;10
&amp;"仿宋_GB2312,常规"共&amp;N页第&amp;P页</oddHeader>
  </headerFooter>
  <legacyDrawing r:id="rId2"/>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0"/>
  <sheetViews>
    <sheetView workbookViewId="0">
      <pane xSplit="10" ySplit="7" topLeftCell="K8" activePane="bottomRight" state="frozen"/>
      <selection/>
      <selection pane="topRight"/>
      <selection pane="bottomLeft"/>
      <selection pane="bottomRight" activeCell="K8" sqref="K8"/>
    </sheetView>
  </sheetViews>
  <sheetFormatPr defaultColWidth="8.64166666666667" defaultRowHeight="15.75" customHeight="1"/>
  <cols>
    <col min="1" max="1" width="4.35833333333333" style="70" customWidth="1"/>
    <col min="2" max="2" width="14.2083333333333" style="70" customWidth="1"/>
    <col min="3" max="3" width="11" style="70" customWidth="1"/>
    <col min="4" max="4" width="9" style="70"/>
    <col min="5" max="5" width="8" style="70" customWidth="1"/>
    <col min="6" max="6" width="9.85833333333333" style="70" customWidth="1"/>
    <col min="7" max="8" width="11" style="70" hidden="1" customWidth="1" outlineLevel="1"/>
    <col min="9" max="9" width="11" style="70" customWidth="1" collapsed="1"/>
    <col min="10" max="10" width="10.7083333333333" style="70" customWidth="1"/>
    <col min="11" max="11" width="11" style="70" customWidth="1"/>
    <col min="12" max="12" width="8.35833333333333" style="70" customWidth="1"/>
    <col min="13" max="14" width="10.2083333333333" style="70" customWidth="1"/>
    <col min="15" max="15" width="5.06666666666667" style="70" customWidth="1"/>
    <col min="16" max="16" width="8.70833333333333" style="70" customWidth="1"/>
    <col min="17" max="32" width="9" style="70"/>
    <col min="33" max="16384" width="8.64166666666667" style="70"/>
  </cols>
  <sheetData>
    <row r="1" ht="15.4" spans="1:16">
      <c r="A1" s="71" t="s">
        <v>19</v>
      </c>
      <c r="B1" s="158" t="s">
        <v>572</v>
      </c>
      <c r="C1" s="73"/>
      <c r="D1" s="73"/>
      <c r="E1" s="73"/>
      <c r="F1" s="73"/>
      <c r="G1" s="73"/>
      <c r="H1" s="73"/>
      <c r="I1" s="73"/>
      <c r="J1" s="73"/>
      <c r="K1" s="73"/>
      <c r="L1" s="73"/>
      <c r="M1" s="73"/>
      <c r="N1" s="73"/>
      <c r="O1" s="73"/>
      <c r="P1" s="73"/>
    </row>
    <row r="2" s="67" customFormat="1" ht="30" customHeight="1" spans="1:16">
      <c r="A2" s="74" t="s">
        <v>1094</v>
      </c>
      <c r="B2" s="74"/>
      <c r="C2" s="74"/>
      <c r="D2" s="74"/>
      <c r="E2" s="74"/>
      <c r="F2" s="74"/>
      <c r="G2" s="74"/>
      <c r="H2" s="74"/>
      <c r="I2" s="74"/>
      <c r="J2" s="74"/>
      <c r="K2" s="74"/>
      <c r="L2" s="74"/>
      <c r="M2" s="74"/>
      <c r="N2" s="74"/>
      <c r="O2" s="74"/>
      <c r="P2" s="74"/>
    </row>
    <row r="3" ht="15" customHeight="1" spans="1:16">
      <c r="A3" s="75" t="str">
        <f>'1-汇总表'!A3:G3</f>
        <v>评估基准日：2020年7月30日</v>
      </c>
      <c r="B3" s="75"/>
      <c r="C3" s="75"/>
      <c r="D3" s="75"/>
      <c r="E3" s="75"/>
      <c r="F3" s="75"/>
      <c r="G3" s="168"/>
      <c r="H3" s="168"/>
      <c r="I3" s="168"/>
      <c r="J3" s="168"/>
      <c r="K3" s="168"/>
      <c r="L3" s="168"/>
      <c r="M3" s="168"/>
      <c r="N3" s="168"/>
      <c r="O3" s="168"/>
      <c r="P3" s="168"/>
    </row>
    <row r="4" ht="15" customHeight="1" spans="1:16">
      <c r="A4" s="76"/>
      <c r="B4" s="76"/>
      <c r="C4" s="76"/>
      <c r="D4" s="76"/>
      <c r="E4" s="76"/>
      <c r="F4" s="76"/>
      <c r="G4" s="178"/>
      <c r="H4" s="178"/>
      <c r="I4" s="178"/>
      <c r="J4" s="178"/>
      <c r="K4" s="178"/>
      <c r="L4" s="178"/>
      <c r="M4" s="178"/>
      <c r="N4" s="178"/>
      <c r="O4" s="178"/>
      <c r="P4" s="169" t="s">
        <v>1095</v>
      </c>
    </row>
    <row r="5" ht="15" customHeight="1" spans="1:16">
      <c r="A5" s="78" t="str">
        <f>'1-汇总表'!A5</f>
        <v>被评估单位（或产权持有单位）：贡山县隆鑫矿业有限公司</v>
      </c>
      <c r="P5" s="170" t="s">
        <v>22</v>
      </c>
    </row>
    <row r="6" s="259" customFormat="1" ht="15" customHeight="1" spans="1:16">
      <c r="A6" s="159" t="s">
        <v>379</v>
      </c>
      <c r="B6" s="159" t="s">
        <v>1096</v>
      </c>
      <c r="C6" s="174" t="s">
        <v>1097</v>
      </c>
      <c r="D6" s="64" t="s">
        <v>822</v>
      </c>
      <c r="E6" s="64" t="s">
        <v>824</v>
      </c>
      <c r="F6" s="64" t="s">
        <v>1038</v>
      </c>
      <c r="G6" s="159" t="s">
        <v>541</v>
      </c>
      <c r="H6" s="160"/>
      <c r="I6" s="254" t="s">
        <v>542</v>
      </c>
      <c r="J6" s="260"/>
      <c r="K6" s="159" t="s">
        <v>543</v>
      </c>
      <c r="L6" s="159"/>
      <c r="M6" s="159"/>
      <c r="N6" s="256" t="s">
        <v>544</v>
      </c>
      <c r="O6" s="174" t="s">
        <v>576</v>
      </c>
      <c r="P6" s="174" t="s">
        <v>467</v>
      </c>
    </row>
    <row r="7" s="259" customFormat="1" ht="15" customHeight="1" spans="1:16">
      <c r="A7" s="159"/>
      <c r="B7" s="159"/>
      <c r="C7" s="159"/>
      <c r="D7" s="24"/>
      <c r="E7" s="24"/>
      <c r="F7" s="24"/>
      <c r="G7" s="159" t="s">
        <v>928</v>
      </c>
      <c r="H7" s="160" t="s">
        <v>929</v>
      </c>
      <c r="I7" s="257" t="s">
        <v>928</v>
      </c>
      <c r="J7" s="159" t="s">
        <v>929</v>
      </c>
      <c r="K7" s="159" t="s">
        <v>928</v>
      </c>
      <c r="L7" s="159" t="s">
        <v>960</v>
      </c>
      <c r="M7" s="159" t="s">
        <v>929</v>
      </c>
      <c r="N7" s="261"/>
      <c r="O7" s="251"/>
      <c r="P7" s="159"/>
    </row>
    <row r="8" ht="15" customHeight="1" spans="1:16">
      <c r="A8" s="88"/>
      <c r="B8" s="165"/>
      <c r="C8" s="165"/>
      <c r="D8" s="245"/>
      <c r="E8" s="226"/>
      <c r="F8" s="226"/>
      <c r="G8" s="86"/>
      <c r="H8" s="84"/>
      <c r="I8" s="85"/>
      <c r="J8" s="86"/>
      <c r="K8" s="86"/>
      <c r="L8" s="183"/>
      <c r="M8" s="86"/>
      <c r="N8" s="86"/>
      <c r="O8" s="86" t="str">
        <f t="shared" ref="O8:O28" si="0">IF(J8=0,"",(M8-J8)/J8*100)</f>
        <v/>
      </c>
      <c r="P8" s="171"/>
    </row>
    <row r="9" ht="15" customHeight="1" spans="1:16">
      <c r="A9" s="88"/>
      <c r="B9" s="165"/>
      <c r="C9" s="165"/>
      <c r="D9" s="245"/>
      <c r="E9" s="226"/>
      <c r="F9" s="226"/>
      <c r="G9" s="86"/>
      <c r="H9" s="84"/>
      <c r="I9" s="85"/>
      <c r="J9" s="86"/>
      <c r="K9" s="86"/>
      <c r="L9" s="183"/>
      <c r="M9" s="86"/>
      <c r="N9" s="86"/>
      <c r="O9" s="86" t="str">
        <f t="shared" si="0"/>
        <v/>
      </c>
      <c r="P9" s="171"/>
    </row>
    <row r="10" ht="15" customHeight="1" spans="1:16">
      <c r="A10" s="88"/>
      <c r="B10" s="165"/>
      <c r="C10" s="165"/>
      <c r="D10" s="245"/>
      <c r="E10" s="226"/>
      <c r="F10" s="226"/>
      <c r="G10" s="86"/>
      <c r="H10" s="84"/>
      <c r="I10" s="85"/>
      <c r="J10" s="86"/>
      <c r="K10" s="86"/>
      <c r="L10" s="183"/>
      <c r="M10" s="86"/>
      <c r="N10" s="86"/>
      <c r="O10" s="86" t="str">
        <f t="shared" si="0"/>
        <v/>
      </c>
      <c r="P10" s="171"/>
    </row>
    <row r="11" ht="15" customHeight="1" spans="1:16">
      <c r="A11" s="88"/>
      <c r="B11" s="165"/>
      <c r="C11" s="165"/>
      <c r="D11" s="245"/>
      <c r="E11" s="226"/>
      <c r="F11" s="226"/>
      <c r="G11" s="86"/>
      <c r="H11" s="84"/>
      <c r="I11" s="85"/>
      <c r="J11" s="86"/>
      <c r="K11" s="86"/>
      <c r="L11" s="183"/>
      <c r="M11" s="86"/>
      <c r="N11" s="86"/>
      <c r="O11" s="86" t="str">
        <f t="shared" si="0"/>
        <v/>
      </c>
      <c r="P11" s="171"/>
    </row>
    <row r="12" ht="15" customHeight="1" spans="1:16">
      <c r="A12" s="88"/>
      <c r="B12" s="165"/>
      <c r="C12" s="165"/>
      <c r="D12" s="245"/>
      <c r="E12" s="226"/>
      <c r="F12" s="226"/>
      <c r="G12" s="86"/>
      <c r="H12" s="84"/>
      <c r="I12" s="85"/>
      <c r="J12" s="86"/>
      <c r="K12" s="86"/>
      <c r="L12" s="183"/>
      <c r="M12" s="86"/>
      <c r="N12" s="86"/>
      <c r="O12" s="86" t="str">
        <f t="shared" si="0"/>
        <v/>
      </c>
      <c r="P12" s="171"/>
    </row>
    <row r="13" ht="15" customHeight="1" spans="1:16">
      <c r="A13" s="88"/>
      <c r="B13" s="165"/>
      <c r="C13" s="165"/>
      <c r="D13" s="245"/>
      <c r="E13" s="226"/>
      <c r="F13" s="226"/>
      <c r="G13" s="86"/>
      <c r="H13" s="84"/>
      <c r="I13" s="85"/>
      <c r="J13" s="86"/>
      <c r="K13" s="86"/>
      <c r="L13" s="183"/>
      <c r="M13" s="86"/>
      <c r="N13" s="86"/>
      <c r="O13" s="86" t="str">
        <f t="shared" si="0"/>
        <v/>
      </c>
      <c r="P13" s="171"/>
    </row>
    <row r="14" ht="15" customHeight="1" spans="1:16">
      <c r="A14" s="88"/>
      <c r="B14" s="165"/>
      <c r="C14" s="165"/>
      <c r="D14" s="245"/>
      <c r="E14" s="226"/>
      <c r="F14" s="226"/>
      <c r="G14" s="86"/>
      <c r="H14" s="84"/>
      <c r="I14" s="85"/>
      <c r="J14" s="86"/>
      <c r="K14" s="86"/>
      <c r="L14" s="183"/>
      <c r="M14" s="86"/>
      <c r="N14" s="86"/>
      <c r="O14" s="86" t="str">
        <f t="shared" si="0"/>
        <v/>
      </c>
      <c r="P14" s="171"/>
    </row>
    <row r="15" ht="15" customHeight="1" spans="1:16">
      <c r="A15" s="88"/>
      <c r="B15" s="165"/>
      <c r="C15" s="165"/>
      <c r="D15" s="245"/>
      <c r="E15" s="226"/>
      <c r="F15" s="226"/>
      <c r="G15" s="86"/>
      <c r="H15" s="84"/>
      <c r="I15" s="85"/>
      <c r="J15" s="86"/>
      <c r="K15" s="86"/>
      <c r="L15" s="183"/>
      <c r="M15" s="86"/>
      <c r="N15" s="86"/>
      <c r="O15" s="86" t="str">
        <f t="shared" si="0"/>
        <v/>
      </c>
      <c r="P15" s="171"/>
    </row>
    <row r="16" ht="15" customHeight="1" spans="1:16">
      <c r="A16" s="88"/>
      <c r="B16" s="165"/>
      <c r="C16" s="165"/>
      <c r="D16" s="245"/>
      <c r="E16" s="226"/>
      <c r="F16" s="226"/>
      <c r="G16" s="86"/>
      <c r="H16" s="84"/>
      <c r="I16" s="85"/>
      <c r="J16" s="86"/>
      <c r="K16" s="86"/>
      <c r="L16" s="183"/>
      <c r="M16" s="86"/>
      <c r="N16" s="86"/>
      <c r="O16" s="86" t="str">
        <f t="shared" si="0"/>
        <v/>
      </c>
      <c r="P16" s="171"/>
    </row>
    <row r="17" ht="15" customHeight="1" spans="1:16">
      <c r="A17" s="88"/>
      <c r="B17" s="165"/>
      <c r="C17" s="165"/>
      <c r="D17" s="245"/>
      <c r="E17" s="226"/>
      <c r="F17" s="226"/>
      <c r="G17" s="86"/>
      <c r="H17" s="84"/>
      <c r="I17" s="85"/>
      <c r="J17" s="86"/>
      <c r="K17" s="86"/>
      <c r="L17" s="183"/>
      <c r="M17" s="86"/>
      <c r="N17" s="86"/>
      <c r="O17" s="86" t="str">
        <f t="shared" si="0"/>
        <v/>
      </c>
      <c r="P17" s="171"/>
    </row>
    <row r="18" ht="15" customHeight="1" spans="1:16">
      <c r="A18" s="88"/>
      <c r="B18" s="165"/>
      <c r="C18" s="165"/>
      <c r="D18" s="245"/>
      <c r="E18" s="226"/>
      <c r="F18" s="226"/>
      <c r="G18" s="86"/>
      <c r="H18" s="84"/>
      <c r="I18" s="85"/>
      <c r="J18" s="86"/>
      <c r="K18" s="86"/>
      <c r="L18" s="183"/>
      <c r="M18" s="86"/>
      <c r="N18" s="86"/>
      <c r="O18" s="86" t="str">
        <f t="shared" si="0"/>
        <v/>
      </c>
      <c r="P18" s="171"/>
    </row>
    <row r="19" ht="15" customHeight="1" spans="1:16">
      <c r="A19" s="88"/>
      <c r="B19" s="165"/>
      <c r="C19" s="165"/>
      <c r="D19" s="245"/>
      <c r="E19" s="226"/>
      <c r="F19" s="226"/>
      <c r="G19" s="86"/>
      <c r="H19" s="84"/>
      <c r="I19" s="85"/>
      <c r="J19" s="86"/>
      <c r="K19" s="86"/>
      <c r="L19" s="183"/>
      <c r="M19" s="86"/>
      <c r="N19" s="86"/>
      <c r="O19" s="86" t="str">
        <f t="shared" si="0"/>
        <v/>
      </c>
      <c r="P19" s="171"/>
    </row>
    <row r="20" ht="15" customHeight="1" spans="1:16">
      <c r="A20" s="88"/>
      <c r="B20" s="165"/>
      <c r="C20" s="165"/>
      <c r="D20" s="245"/>
      <c r="E20" s="226"/>
      <c r="F20" s="226"/>
      <c r="G20" s="86"/>
      <c r="H20" s="84"/>
      <c r="I20" s="85"/>
      <c r="J20" s="86"/>
      <c r="K20" s="86"/>
      <c r="L20" s="183"/>
      <c r="M20" s="86"/>
      <c r="N20" s="86"/>
      <c r="O20" s="86" t="str">
        <f t="shared" si="0"/>
        <v/>
      </c>
      <c r="P20" s="171"/>
    </row>
    <row r="21" ht="15" customHeight="1" spans="1:16">
      <c r="A21" s="88"/>
      <c r="B21" s="165"/>
      <c r="C21" s="165"/>
      <c r="D21" s="245"/>
      <c r="E21" s="226"/>
      <c r="F21" s="226"/>
      <c r="G21" s="86"/>
      <c r="H21" s="84"/>
      <c r="I21" s="85"/>
      <c r="J21" s="86"/>
      <c r="K21" s="86"/>
      <c r="L21" s="183"/>
      <c r="M21" s="86"/>
      <c r="N21" s="86"/>
      <c r="O21" s="86" t="str">
        <f t="shared" si="0"/>
        <v/>
      </c>
      <c r="P21" s="171"/>
    </row>
    <row r="22" ht="15" customHeight="1" spans="1:16">
      <c r="A22" s="88"/>
      <c r="B22" s="165"/>
      <c r="C22" s="165"/>
      <c r="D22" s="245"/>
      <c r="E22" s="226"/>
      <c r="F22" s="226"/>
      <c r="G22" s="86"/>
      <c r="H22" s="84"/>
      <c r="I22" s="85"/>
      <c r="J22" s="86"/>
      <c r="K22" s="86"/>
      <c r="L22" s="183"/>
      <c r="M22" s="86"/>
      <c r="N22" s="86"/>
      <c r="O22" s="86" t="str">
        <f t="shared" si="0"/>
        <v/>
      </c>
      <c r="P22" s="171"/>
    </row>
    <row r="23" ht="15" customHeight="1" spans="1:16">
      <c r="A23" s="88"/>
      <c r="B23" s="165"/>
      <c r="C23" s="165"/>
      <c r="D23" s="245"/>
      <c r="E23" s="226"/>
      <c r="F23" s="226"/>
      <c r="G23" s="86"/>
      <c r="H23" s="84"/>
      <c r="I23" s="85"/>
      <c r="J23" s="86"/>
      <c r="K23" s="86"/>
      <c r="L23" s="183"/>
      <c r="M23" s="86"/>
      <c r="N23" s="86"/>
      <c r="O23" s="86" t="str">
        <f t="shared" si="0"/>
        <v/>
      </c>
      <c r="P23" s="171"/>
    </row>
    <row r="24" ht="15" customHeight="1" spans="1:16">
      <c r="A24" s="88"/>
      <c r="B24" s="165"/>
      <c r="C24" s="165"/>
      <c r="D24" s="245"/>
      <c r="E24" s="226"/>
      <c r="F24" s="226"/>
      <c r="G24" s="86"/>
      <c r="H24" s="84"/>
      <c r="I24" s="85"/>
      <c r="J24" s="86"/>
      <c r="K24" s="86"/>
      <c r="L24" s="183"/>
      <c r="M24" s="86"/>
      <c r="N24" s="86"/>
      <c r="O24" s="86" t="str">
        <f t="shared" si="0"/>
        <v/>
      </c>
      <c r="P24" s="171"/>
    </row>
    <row r="25" ht="15" customHeight="1" spans="1:16">
      <c r="A25" s="88"/>
      <c r="B25" s="165"/>
      <c r="C25" s="165"/>
      <c r="D25" s="245"/>
      <c r="E25" s="226"/>
      <c r="F25" s="226"/>
      <c r="G25" s="86"/>
      <c r="H25" s="84"/>
      <c r="I25" s="85"/>
      <c r="J25" s="86"/>
      <c r="K25" s="86"/>
      <c r="L25" s="183"/>
      <c r="M25" s="86"/>
      <c r="N25" s="86"/>
      <c r="O25" s="86" t="str">
        <f t="shared" si="0"/>
        <v/>
      </c>
      <c r="P25" s="171"/>
    </row>
    <row r="26" ht="15" customHeight="1" spans="1:16">
      <c r="A26" s="245" t="s">
        <v>745</v>
      </c>
      <c r="B26" s="245"/>
      <c r="C26" s="245"/>
      <c r="D26" s="88"/>
      <c r="E26" s="226"/>
      <c r="F26" s="226"/>
      <c r="G26" s="86">
        <f>SUM(G8:G25)</f>
        <v>0</v>
      </c>
      <c r="H26" s="84">
        <f t="shared" ref="H26:M26" si="1">SUM(H8:H25)</f>
        <v>0</v>
      </c>
      <c r="I26" s="85">
        <f t="shared" si="1"/>
        <v>0</v>
      </c>
      <c r="J26" s="86">
        <f t="shared" si="1"/>
        <v>0</v>
      </c>
      <c r="K26" s="86">
        <f t="shared" si="1"/>
        <v>0</v>
      </c>
      <c r="L26" s="183"/>
      <c r="M26" s="86">
        <f t="shared" si="1"/>
        <v>0</v>
      </c>
      <c r="N26" s="86">
        <f>M26-J26</f>
        <v>0</v>
      </c>
      <c r="O26" s="86" t="str">
        <f t="shared" si="0"/>
        <v/>
      </c>
      <c r="P26" s="171"/>
    </row>
    <row r="27" ht="15" customHeight="1" spans="1:16">
      <c r="A27" s="245" t="s">
        <v>1098</v>
      </c>
      <c r="B27" s="245"/>
      <c r="C27" s="245"/>
      <c r="D27" s="88"/>
      <c r="E27" s="226"/>
      <c r="F27" s="171"/>
      <c r="G27" s="86"/>
      <c r="H27" s="84"/>
      <c r="I27" s="85"/>
      <c r="J27" s="86"/>
      <c r="K27" s="86"/>
      <c r="L27" s="183"/>
      <c r="M27" s="86">
        <v>0</v>
      </c>
      <c r="N27" s="86">
        <f>M27-J27</f>
        <v>0</v>
      </c>
      <c r="O27" s="86" t="str">
        <f t="shared" si="0"/>
        <v/>
      </c>
      <c r="P27" s="171"/>
    </row>
    <row r="28" ht="15" customHeight="1" spans="1:16">
      <c r="A28" s="245" t="s">
        <v>745</v>
      </c>
      <c r="B28" s="245"/>
      <c r="C28" s="245"/>
      <c r="D28" s="88"/>
      <c r="E28" s="88"/>
      <c r="F28" s="88"/>
      <c r="G28" s="86">
        <f>G26-G27</f>
        <v>0</v>
      </c>
      <c r="H28" s="84">
        <f t="shared" ref="H28:M28" si="2">H26-H27</f>
        <v>0</v>
      </c>
      <c r="I28" s="85">
        <f t="shared" si="2"/>
        <v>0</v>
      </c>
      <c r="J28" s="86">
        <f t="shared" si="2"/>
        <v>0</v>
      </c>
      <c r="K28" s="86">
        <f t="shared" si="2"/>
        <v>0</v>
      </c>
      <c r="L28" s="183"/>
      <c r="M28" s="86">
        <f t="shared" si="2"/>
        <v>0</v>
      </c>
      <c r="N28" s="86">
        <f>M28-J28</f>
        <v>0</v>
      </c>
      <c r="O28" s="86" t="str">
        <f t="shared" si="0"/>
        <v/>
      </c>
      <c r="P28" s="171"/>
    </row>
    <row r="29" s="69" customFormat="1" customHeight="1" spans="1:13">
      <c r="A29" s="37" t="str">
        <f>封面!$D$17&amp;封面!$E$17</f>
        <v>被评估单位（或产权持有单位）填表人：</v>
      </c>
      <c r="I29" s="184"/>
      <c r="M29" s="184" t="str">
        <f>"评估人员："&amp;评估人员!$D$22</f>
        <v>评估人员：</v>
      </c>
    </row>
    <row r="30" s="69" customFormat="1" customHeight="1" spans="1:1">
      <c r="A30" s="37" t="str">
        <f>封面!$D$19&amp;封面!$E$19&amp;封面!$F$19&amp;封面!$G$19&amp;封面!$H$19&amp;封面!$I$19&amp;封面!$J$19</f>
        <v>填表日期：2020年5月20日</v>
      </c>
    </row>
  </sheetData>
  <mergeCells count="17">
    <mergeCell ref="A2:P2"/>
    <mergeCell ref="A3:P3"/>
    <mergeCell ref="G6:H6"/>
    <mergeCell ref="I6:J6"/>
    <mergeCell ref="K6:M6"/>
    <mergeCell ref="A26:C26"/>
    <mergeCell ref="A27:C27"/>
    <mergeCell ref="A28:C28"/>
    <mergeCell ref="A6:A7"/>
    <mergeCell ref="B6:B7"/>
    <mergeCell ref="C6:C7"/>
    <mergeCell ref="D6:D7"/>
    <mergeCell ref="E6:E7"/>
    <mergeCell ref="F6:F7"/>
    <mergeCell ref="N6:N7"/>
    <mergeCell ref="O6:O7"/>
    <mergeCell ref="P6:P7"/>
  </mergeCells>
  <hyperlinks>
    <hyperlink ref="A1" location="索引目录!D49" display="返回索引页"/>
    <hyperlink ref="B1" location="'4-非流动资产汇总'!B16"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&amp;R&amp;"宋体,常规"&amp;10
&amp;"仿宋_GB2312,常规"共&amp;N页第&amp;P页</oddHeader>
  </headerFooter>
  <legacyDrawing r:id="rId2"/>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0"/>
  <sheetViews>
    <sheetView workbookViewId="0">
      <pane xSplit="5" ySplit="7" topLeftCell="F8" activePane="bottomRight" state="frozen"/>
      <selection/>
      <selection pane="topRight"/>
      <selection pane="bottomLeft"/>
      <selection pane="bottomRight" activeCell="J13" sqref="J13"/>
    </sheetView>
  </sheetViews>
  <sheetFormatPr defaultColWidth="8.64166666666667" defaultRowHeight="15.75" customHeight="1"/>
  <cols>
    <col min="1" max="1" width="4.35833333333333" style="70" customWidth="1"/>
    <col min="2" max="2" width="9.20833333333333" style="70" customWidth="1"/>
    <col min="3" max="3" width="14.2083333333333" style="70" customWidth="1"/>
    <col min="4" max="4" width="9" style="70"/>
    <col min="5" max="5" width="8" style="70" hidden="1" customWidth="1" outlineLevel="1"/>
    <col min="6" max="6" width="11.0666666666667" style="70" customWidth="1" collapsed="1"/>
    <col min="7" max="7" width="11.8583333333333" style="70" customWidth="1"/>
    <col min="8" max="9" width="11" style="70" hidden="1" customWidth="1" outlineLevel="1"/>
    <col min="10" max="10" width="11.5" style="70" customWidth="1" collapsed="1"/>
    <col min="11" max="11" width="10.8583333333333" style="70" customWidth="1"/>
    <col min="12" max="12" width="11" style="70" customWidth="1"/>
    <col min="13" max="13" width="7.70833333333333" style="70" customWidth="1"/>
    <col min="14" max="15" width="10.5" style="70" customWidth="1"/>
    <col min="16" max="16" width="5.06666666666667" style="70" customWidth="1"/>
    <col min="17" max="17" width="5.5" style="70" customWidth="1"/>
    <col min="18" max="32" width="9" style="70"/>
    <col min="33" max="16384" width="8.64166666666667" style="70"/>
  </cols>
  <sheetData>
    <row r="1" ht="15.4" spans="1:17">
      <c r="A1" s="71" t="s">
        <v>19</v>
      </c>
      <c r="B1" s="158" t="s">
        <v>572</v>
      </c>
      <c r="C1" s="73"/>
      <c r="D1" s="73"/>
      <c r="E1" s="73"/>
      <c r="F1" s="73"/>
      <c r="G1" s="73"/>
      <c r="H1" s="73"/>
      <c r="I1" s="73"/>
      <c r="J1" s="73"/>
      <c r="K1" s="73"/>
      <c r="L1" s="73"/>
      <c r="M1" s="73"/>
      <c r="N1" s="73"/>
      <c r="O1" s="73"/>
      <c r="P1" s="73"/>
      <c r="Q1" s="73"/>
    </row>
    <row r="2" s="67" customFormat="1" ht="30" customHeight="1" spans="1:17">
      <c r="A2" s="74" t="s">
        <v>1099</v>
      </c>
      <c r="B2" s="74"/>
      <c r="C2" s="74"/>
      <c r="D2" s="74"/>
      <c r="E2" s="74"/>
      <c r="F2" s="74"/>
      <c r="G2" s="74"/>
      <c r="H2" s="74"/>
      <c r="I2" s="74"/>
      <c r="J2" s="74"/>
      <c r="K2" s="74"/>
      <c r="L2" s="74"/>
      <c r="M2" s="74"/>
      <c r="N2" s="74"/>
      <c r="O2" s="74"/>
      <c r="P2" s="74"/>
      <c r="Q2" s="74"/>
    </row>
    <row r="3" ht="15" customHeight="1" spans="1:17">
      <c r="A3" s="75" t="str">
        <f>'1-汇总表'!A3:G3</f>
        <v>评估基准日：2020年7月30日</v>
      </c>
      <c r="B3" s="75"/>
      <c r="C3" s="75"/>
      <c r="D3" s="75"/>
      <c r="E3" s="75"/>
      <c r="F3" s="75"/>
      <c r="G3" s="75"/>
      <c r="H3" s="168"/>
      <c r="I3" s="168"/>
      <c r="J3" s="168"/>
      <c r="K3" s="168"/>
      <c r="L3" s="168"/>
      <c r="M3" s="168"/>
      <c r="N3" s="168"/>
      <c r="O3" s="168"/>
      <c r="P3" s="168"/>
      <c r="Q3" s="168"/>
    </row>
    <row r="4" ht="15" customHeight="1" spans="1:17">
      <c r="A4" s="76"/>
      <c r="B4" s="76"/>
      <c r="C4" s="76"/>
      <c r="D4" s="76"/>
      <c r="E4" s="76"/>
      <c r="F4" s="76"/>
      <c r="G4" s="76"/>
      <c r="H4" s="178"/>
      <c r="I4" s="178"/>
      <c r="J4" s="178"/>
      <c r="K4" s="178"/>
      <c r="L4" s="178"/>
      <c r="M4" s="178"/>
      <c r="N4" s="178"/>
      <c r="O4" s="178"/>
      <c r="P4" s="178"/>
      <c r="Q4" s="169" t="s">
        <v>1100</v>
      </c>
    </row>
    <row r="5" ht="15" customHeight="1" spans="1:17">
      <c r="A5" s="78" t="str">
        <f>'1-汇总表'!A5</f>
        <v>被评估单位（或产权持有单位）：贡山县隆鑫矿业有限公司</v>
      </c>
      <c r="Q5" s="170" t="s">
        <v>22</v>
      </c>
    </row>
    <row r="6" s="68" customFormat="1" ht="15" customHeight="1" spans="1:17">
      <c r="A6" s="159" t="s">
        <v>379</v>
      </c>
      <c r="B6" s="24" t="s">
        <v>69</v>
      </c>
      <c r="C6" s="250" t="s">
        <v>1101</v>
      </c>
      <c r="D6" s="64" t="s">
        <v>822</v>
      </c>
      <c r="E6" s="64" t="s">
        <v>824</v>
      </c>
      <c r="F6" s="250" t="s">
        <v>1102</v>
      </c>
      <c r="G6" s="250" t="s">
        <v>1103</v>
      </c>
      <c r="H6" s="159" t="s">
        <v>541</v>
      </c>
      <c r="I6" s="253"/>
      <c r="J6" s="254" t="s">
        <v>542</v>
      </c>
      <c r="K6" s="255"/>
      <c r="L6" s="159" t="s">
        <v>543</v>
      </c>
      <c r="M6" s="251"/>
      <c r="N6" s="251"/>
      <c r="O6" s="256" t="s">
        <v>544</v>
      </c>
      <c r="P6" s="174" t="s">
        <v>576</v>
      </c>
      <c r="Q6" s="174" t="s">
        <v>467</v>
      </c>
    </row>
    <row r="7" s="68" customFormat="1" ht="15" customHeight="1" spans="1:17">
      <c r="A7" s="251"/>
      <c r="B7" s="49"/>
      <c r="C7" s="252"/>
      <c r="D7" s="49"/>
      <c r="E7" s="49"/>
      <c r="F7" s="252"/>
      <c r="G7" s="252"/>
      <c r="H7" s="159" t="s">
        <v>928</v>
      </c>
      <c r="I7" s="160" t="s">
        <v>929</v>
      </c>
      <c r="J7" s="257" t="s">
        <v>928</v>
      </c>
      <c r="K7" s="159" t="s">
        <v>929</v>
      </c>
      <c r="L7" s="159" t="s">
        <v>928</v>
      </c>
      <c r="M7" s="159" t="s">
        <v>960</v>
      </c>
      <c r="N7" s="159" t="s">
        <v>929</v>
      </c>
      <c r="O7" s="258"/>
      <c r="P7" s="251"/>
      <c r="Q7" s="251"/>
    </row>
    <row r="8" ht="15" customHeight="1" spans="1:17">
      <c r="A8" s="88"/>
      <c r="B8" s="165"/>
      <c r="C8" s="165"/>
      <c r="D8" s="245"/>
      <c r="E8" s="226"/>
      <c r="F8" s="226"/>
      <c r="G8" s="88"/>
      <c r="H8" s="86"/>
      <c r="I8" s="84"/>
      <c r="J8" s="85"/>
      <c r="K8" s="86"/>
      <c r="L8" s="86"/>
      <c r="M8" s="183"/>
      <c r="N8" s="86"/>
      <c r="O8" s="86"/>
      <c r="P8" s="86" t="str">
        <f t="shared" ref="P8:P28" si="0">IF(K8=0,"",(N8-K8)/K8*100)</f>
        <v/>
      </c>
      <c r="Q8" s="171"/>
    </row>
    <row r="9" ht="15" customHeight="1" spans="1:17">
      <c r="A9" s="88"/>
      <c r="B9" s="165"/>
      <c r="C9" s="165"/>
      <c r="D9" s="245"/>
      <c r="E9" s="226"/>
      <c r="F9" s="226"/>
      <c r="G9" s="88"/>
      <c r="H9" s="86"/>
      <c r="I9" s="84"/>
      <c r="J9" s="85"/>
      <c r="K9" s="86"/>
      <c r="L9" s="86"/>
      <c r="M9" s="183"/>
      <c r="N9" s="86"/>
      <c r="O9" s="86"/>
      <c r="P9" s="86" t="str">
        <f t="shared" si="0"/>
        <v/>
      </c>
      <c r="Q9" s="171"/>
    </row>
    <row r="10" ht="15" customHeight="1" spans="1:17">
      <c r="A10" s="88"/>
      <c r="B10" s="165"/>
      <c r="C10" s="165"/>
      <c r="D10" s="245"/>
      <c r="E10" s="226"/>
      <c r="F10" s="226"/>
      <c r="G10" s="88"/>
      <c r="H10" s="86"/>
      <c r="I10" s="84"/>
      <c r="J10" s="85"/>
      <c r="K10" s="86"/>
      <c r="L10" s="86"/>
      <c r="M10" s="183"/>
      <c r="N10" s="86"/>
      <c r="O10" s="86"/>
      <c r="P10" s="86" t="str">
        <f t="shared" si="0"/>
        <v/>
      </c>
      <c r="Q10" s="171"/>
    </row>
    <row r="11" ht="15" customHeight="1" spans="1:17">
      <c r="A11" s="88"/>
      <c r="B11" s="165"/>
      <c r="C11" s="165"/>
      <c r="D11" s="245"/>
      <c r="E11" s="226"/>
      <c r="F11" s="226"/>
      <c r="G11" s="88"/>
      <c r="H11" s="86"/>
      <c r="I11" s="84"/>
      <c r="J11" s="85"/>
      <c r="K11" s="86"/>
      <c r="L11" s="86"/>
      <c r="M11" s="183"/>
      <c r="N11" s="86"/>
      <c r="O11" s="86"/>
      <c r="P11" s="86" t="str">
        <f t="shared" si="0"/>
        <v/>
      </c>
      <c r="Q11" s="171"/>
    </row>
    <row r="12" ht="15" customHeight="1" spans="1:17">
      <c r="A12" s="88"/>
      <c r="B12" s="165"/>
      <c r="C12" s="165"/>
      <c r="D12" s="245"/>
      <c r="E12" s="226"/>
      <c r="F12" s="226"/>
      <c r="G12" s="88"/>
      <c r="H12" s="86"/>
      <c r="I12" s="84"/>
      <c r="J12" s="85"/>
      <c r="K12" s="86"/>
      <c r="L12" s="86"/>
      <c r="M12" s="183"/>
      <c r="N12" s="86"/>
      <c r="O12" s="86"/>
      <c r="P12" s="86" t="str">
        <f t="shared" si="0"/>
        <v/>
      </c>
      <c r="Q12" s="171"/>
    </row>
    <row r="13" ht="15" customHeight="1" spans="1:17">
      <c r="A13" s="88"/>
      <c r="B13" s="165"/>
      <c r="C13" s="165"/>
      <c r="D13" s="245"/>
      <c r="E13" s="226"/>
      <c r="F13" s="226"/>
      <c r="G13" s="88"/>
      <c r="H13" s="86"/>
      <c r="I13" s="84"/>
      <c r="J13" s="85"/>
      <c r="K13" s="86"/>
      <c r="L13" s="86"/>
      <c r="M13" s="183"/>
      <c r="N13" s="86"/>
      <c r="O13" s="86"/>
      <c r="P13" s="86" t="str">
        <f t="shared" si="0"/>
        <v/>
      </c>
      <c r="Q13" s="171"/>
    </row>
    <row r="14" ht="15" customHeight="1" spans="1:17">
      <c r="A14" s="88"/>
      <c r="B14" s="165"/>
      <c r="C14" s="165"/>
      <c r="D14" s="245"/>
      <c r="E14" s="226"/>
      <c r="F14" s="226"/>
      <c r="G14" s="88"/>
      <c r="H14" s="86"/>
      <c r="I14" s="84"/>
      <c r="J14" s="85"/>
      <c r="K14" s="86"/>
      <c r="L14" s="86"/>
      <c r="M14" s="183"/>
      <c r="N14" s="86"/>
      <c r="O14" s="86"/>
      <c r="P14" s="86" t="str">
        <f t="shared" si="0"/>
        <v/>
      </c>
      <c r="Q14" s="171"/>
    </row>
    <row r="15" ht="15" customHeight="1" spans="1:17">
      <c r="A15" s="88"/>
      <c r="B15" s="165"/>
      <c r="C15" s="165"/>
      <c r="D15" s="245"/>
      <c r="E15" s="226"/>
      <c r="F15" s="226"/>
      <c r="G15" s="88"/>
      <c r="H15" s="86"/>
      <c r="I15" s="84"/>
      <c r="J15" s="85"/>
      <c r="K15" s="86"/>
      <c r="L15" s="86"/>
      <c r="M15" s="183"/>
      <c r="N15" s="86"/>
      <c r="O15" s="86"/>
      <c r="P15" s="86" t="str">
        <f t="shared" si="0"/>
        <v/>
      </c>
      <c r="Q15" s="171"/>
    </row>
    <row r="16" ht="15" customHeight="1" spans="1:17">
      <c r="A16" s="88"/>
      <c r="B16" s="165"/>
      <c r="C16" s="165"/>
      <c r="D16" s="245"/>
      <c r="E16" s="226"/>
      <c r="F16" s="226"/>
      <c r="G16" s="88"/>
      <c r="H16" s="86"/>
      <c r="I16" s="84"/>
      <c r="J16" s="85"/>
      <c r="K16" s="86"/>
      <c r="L16" s="86"/>
      <c r="M16" s="183"/>
      <c r="N16" s="86"/>
      <c r="O16" s="86"/>
      <c r="P16" s="86" t="str">
        <f t="shared" si="0"/>
        <v/>
      </c>
      <c r="Q16" s="171"/>
    </row>
    <row r="17" ht="15" customHeight="1" spans="1:17">
      <c r="A17" s="88"/>
      <c r="B17" s="165"/>
      <c r="C17" s="165"/>
      <c r="D17" s="245"/>
      <c r="E17" s="226"/>
      <c r="F17" s="226"/>
      <c r="G17" s="88"/>
      <c r="H17" s="86"/>
      <c r="I17" s="84"/>
      <c r="J17" s="85"/>
      <c r="K17" s="86"/>
      <c r="L17" s="86"/>
      <c r="M17" s="183"/>
      <c r="N17" s="86"/>
      <c r="O17" s="86"/>
      <c r="P17" s="86" t="str">
        <f t="shared" si="0"/>
        <v/>
      </c>
      <c r="Q17" s="171"/>
    </row>
    <row r="18" ht="15" customHeight="1" spans="1:17">
      <c r="A18" s="88"/>
      <c r="B18" s="165"/>
      <c r="C18" s="165"/>
      <c r="D18" s="245"/>
      <c r="E18" s="226"/>
      <c r="F18" s="226"/>
      <c r="G18" s="88"/>
      <c r="H18" s="86"/>
      <c r="I18" s="84"/>
      <c r="J18" s="85"/>
      <c r="K18" s="86"/>
      <c r="L18" s="86"/>
      <c r="M18" s="183"/>
      <c r="N18" s="86"/>
      <c r="O18" s="86"/>
      <c r="P18" s="86" t="str">
        <f t="shared" si="0"/>
        <v/>
      </c>
      <c r="Q18" s="171"/>
    </row>
    <row r="19" ht="15" customHeight="1" spans="1:17">
      <c r="A19" s="88"/>
      <c r="B19" s="165"/>
      <c r="C19" s="165"/>
      <c r="D19" s="245"/>
      <c r="E19" s="226"/>
      <c r="F19" s="226"/>
      <c r="G19" s="88"/>
      <c r="H19" s="86"/>
      <c r="I19" s="84"/>
      <c r="J19" s="85"/>
      <c r="K19" s="86"/>
      <c r="L19" s="86"/>
      <c r="M19" s="183"/>
      <c r="N19" s="86"/>
      <c r="O19" s="86"/>
      <c r="P19" s="86" t="str">
        <f t="shared" si="0"/>
        <v/>
      </c>
      <c r="Q19" s="171"/>
    </row>
    <row r="20" ht="15" customHeight="1" spans="1:17">
      <c r="A20" s="88"/>
      <c r="B20" s="165"/>
      <c r="C20" s="165"/>
      <c r="D20" s="245"/>
      <c r="E20" s="226"/>
      <c r="F20" s="226"/>
      <c r="G20" s="88"/>
      <c r="H20" s="86"/>
      <c r="I20" s="84"/>
      <c r="J20" s="85"/>
      <c r="K20" s="86"/>
      <c r="L20" s="86"/>
      <c r="M20" s="183"/>
      <c r="N20" s="86"/>
      <c r="O20" s="86"/>
      <c r="P20" s="86" t="str">
        <f t="shared" si="0"/>
        <v/>
      </c>
      <c r="Q20" s="171"/>
    </row>
    <row r="21" ht="15" customHeight="1" spans="1:17">
      <c r="A21" s="88"/>
      <c r="B21" s="165"/>
      <c r="C21" s="165"/>
      <c r="D21" s="245"/>
      <c r="E21" s="226"/>
      <c r="F21" s="226"/>
      <c r="G21" s="88"/>
      <c r="H21" s="86"/>
      <c r="I21" s="84"/>
      <c r="J21" s="85"/>
      <c r="K21" s="86"/>
      <c r="L21" s="86"/>
      <c r="M21" s="183"/>
      <c r="N21" s="86"/>
      <c r="O21" s="86"/>
      <c r="P21" s="86" t="str">
        <f t="shared" si="0"/>
        <v/>
      </c>
      <c r="Q21" s="171"/>
    </row>
    <row r="22" ht="15" customHeight="1" spans="1:17">
      <c r="A22" s="88"/>
      <c r="B22" s="165"/>
      <c r="C22" s="165"/>
      <c r="D22" s="245"/>
      <c r="E22" s="226"/>
      <c r="F22" s="226"/>
      <c r="G22" s="88"/>
      <c r="H22" s="86"/>
      <c r="I22" s="84"/>
      <c r="J22" s="85"/>
      <c r="K22" s="86"/>
      <c r="L22" s="86"/>
      <c r="M22" s="183"/>
      <c r="N22" s="86"/>
      <c r="O22" s="86"/>
      <c r="P22" s="86" t="str">
        <f t="shared" si="0"/>
        <v/>
      </c>
      <c r="Q22" s="171"/>
    </row>
    <row r="23" ht="15" customHeight="1" spans="1:17">
      <c r="A23" s="88"/>
      <c r="B23" s="165"/>
      <c r="C23" s="165"/>
      <c r="D23" s="245"/>
      <c r="E23" s="226"/>
      <c r="F23" s="226"/>
      <c r="G23" s="88"/>
      <c r="H23" s="86"/>
      <c r="I23" s="84"/>
      <c r="J23" s="85"/>
      <c r="K23" s="86"/>
      <c r="L23" s="86"/>
      <c r="M23" s="183"/>
      <c r="N23" s="86"/>
      <c r="O23" s="86"/>
      <c r="P23" s="86" t="str">
        <f t="shared" si="0"/>
        <v/>
      </c>
      <c r="Q23" s="171"/>
    </row>
    <row r="24" ht="15" customHeight="1" spans="1:17">
      <c r="A24" s="88"/>
      <c r="B24" s="165"/>
      <c r="C24" s="165"/>
      <c r="D24" s="245"/>
      <c r="E24" s="226"/>
      <c r="F24" s="226"/>
      <c r="G24" s="88"/>
      <c r="H24" s="86"/>
      <c r="I24" s="84"/>
      <c r="J24" s="85"/>
      <c r="K24" s="86"/>
      <c r="L24" s="86"/>
      <c r="M24" s="183"/>
      <c r="N24" s="86"/>
      <c r="O24" s="86"/>
      <c r="P24" s="86" t="str">
        <f t="shared" si="0"/>
        <v/>
      </c>
      <c r="Q24" s="171"/>
    </row>
    <row r="25" ht="15" customHeight="1" spans="1:17">
      <c r="A25" s="88"/>
      <c r="B25" s="165"/>
      <c r="C25" s="165"/>
      <c r="D25" s="245"/>
      <c r="E25" s="226"/>
      <c r="F25" s="226"/>
      <c r="G25" s="88"/>
      <c r="H25" s="86"/>
      <c r="I25" s="84"/>
      <c r="J25" s="85"/>
      <c r="K25" s="86"/>
      <c r="L25" s="86"/>
      <c r="M25" s="183"/>
      <c r="N25" s="86"/>
      <c r="O25" s="86"/>
      <c r="P25" s="86" t="str">
        <f t="shared" si="0"/>
        <v/>
      </c>
      <c r="Q25" s="171"/>
    </row>
    <row r="26" ht="15" customHeight="1" spans="1:17">
      <c r="A26" s="245" t="s">
        <v>745</v>
      </c>
      <c r="B26" s="245"/>
      <c r="C26" s="245"/>
      <c r="D26" s="88"/>
      <c r="E26" s="226"/>
      <c r="F26" s="226"/>
      <c r="G26" s="88"/>
      <c r="H26" s="86">
        <f>SUM(H8:H25)</f>
        <v>0</v>
      </c>
      <c r="I26" s="84">
        <f t="shared" ref="I26:N26" si="1">SUM(I8:I25)</f>
        <v>0</v>
      </c>
      <c r="J26" s="85">
        <f t="shared" si="1"/>
        <v>0</v>
      </c>
      <c r="K26" s="86">
        <f t="shared" si="1"/>
        <v>0</v>
      </c>
      <c r="L26" s="86">
        <f t="shared" si="1"/>
        <v>0</v>
      </c>
      <c r="M26" s="183"/>
      <c r="N26" s="86">
        <f t="shared" si="1"/>
        <v>0</v>
      </c>
      <c r="O26" s="86">
        <f>N26-K26</f>
        <v>0</v>
      </c>
      <c r="P26" s="86" t="str">
        <f t="shared" si="0"/>
        <v/>
      </c>
      <c r="Q26" s="171"/>
    </row>
    <row r="27" ht="15" customHeight="1" spans="1:17">
      <c r="A27" s="245" t="s">
        <v>1098</v>
      </c>
      <c r="B27" s="245"/>
      <c r="C27" s="245"/>
      <c r="D27" s="88"/>
      <c r="E27" s="226"/>
      <c r="F27" s="171"/>
      <c r="G27" s="88"/>
      <c r="H27" s="86"/>
      <c r="I27" s="84"/>
      <c r="J27" s="85"/>
      <c r="K27" s="86"/>
      <c r="L27" s="86"/>
      <c r="M27" s="183"/>
      <c r="N27" s="86">
        <v>0</v>
      </c>
      <c r="O27" s="86">
        <f>N27-K27</f>
        <v>0</v>
      </c>
      <c r="P27" s="86" t="str">
        <f t="shared" si="0"/>
        <v/>
      </c>
      <c r="Q27" s="171"/>
    </row>
    <row r="28" ht="15" customHeight="1" spans="1:17">
      <c r="A28" s="245" t="s">
        <v>745</v>
      </c>
      <c r="B28" s="245"/>
      <c r="C28" s="245"/>
      <c r="D28" s="88"/>
      <c r="E28" s="88"/>
      <c r="F28" s="88"/>
      <c r="G28" s="88"/>
      <c r="H28" s="86">
        <f>H26-H27</f>
        <v>0</v>
      </c>
      <c r="I28" s="84">
        <f t="shared" ref="I28:N28" si="2">I26-I27</f>
        <v>0</v>
      </c>
      <c r="J28" s="85">
        <f t="shared" si="2"/>
        <v>0</v>
      </c>
      <c r="K28" s="86">
        <f t="shared" si="2"/>
        <v>0</v>
      </c>
      <c r="L28" s="86">
        <f t="shared" si="2"/>
        <v>0</v>
      </c>
      <c r="M28" s="183"/>
      <c r="N28" s="86">
        <f t="shared" si="2"/>
        <v>0</v>
      </c>
      <c r="O28" s="86">
        <f>N28-K28</f>
        <v>0</v>
      </c>
      <c r="P28" s="86" t="str">
        <f t="shared" si="0"/>
        <v/>
      </c>
      <c r="Q28" s="171"/>
    </row>
    <row r="29" customHeight="1" spans="1:13">
      <c r="A29" s="37" t="str">
        <f>封面!$D$17&amp;封面!$E$17</f>
        <v>被评估单位（或产权持有单位）填表人：</v>
      </c>
      <c r="B29" s="69"/>
      <c r="C29" s="69"/>
      <c r="M29" s="184" t="str">
        <f>"评估人员："&amp;评估人员!$D$22</f>
        <v>评估人员：</v>
      </c>
    </row>
    <row r="30" customHeight="1" spans="1:3">
      <c r="A30" s="37" t="str">
        <f>封面!$D$19&amp;封面!$E$19&amp;封面!$F$19&amp;封面!$G$19&amp;封面!$H$19&amp;封面!$I$19&amp;封面!$J$19</f>
        <v>填表日期：2020年5月20日</v>
      </c>
      <c r="B30" s="69"/>
      <c r="C30" s="69"/>
    </row>
  </sheetData>
  <mergeCells count="18">
    <mergeCell ref="A2:Q2"/>
    <mergeCell ref="A3:Q3"/>
    <mergeCell ref="H6:I6"/>
    <mergeCell ref="J6:K6"/>
    <mergeCell ref="L6:N6"/>
    <mergeCell ref="A26:C26"/>
    <mergeCell ref="A27:C27"/>
    <mergeCell ref="A28:C28"/>
    <mergeCell ref="A6:A7"/>
    <mergeCell ref="B6:B7"/>
    <mergeCell ref="C6:C7"/>
    <mergeCell ref="D6:D7"/>
    <mergeCell ref="E6:E7"/>
    <mergeCell ref="F6:F7"/>
    <mergeCell ref="G6:G7"/>
    <mergeCell ref="O6:O7"/>
    <mergeCell ref="P6:P7"/>
    <mergeCell ref="Q6:Q7"/>
  </mergeCells>
  <hyperlinks>
    <hyperlink ref="A1" location="索引目录!D50" display="返回索引页"/>
    <hyperlink ref="B1" location="'4-非流动资产汇总'!B17"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&amp;R&amp;"宋体,常规"&amp;10
&amp;"仿宋_GB2312,常规"共&amp;N页第&amp;P页</oddHeader>
  </headerFooter>
  <legacyDrawing r:id="rId2"/>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6"/>
  </sheetPr>
  <dimension ref="A1:G22"/>
  <sheetViews>
    <sheetView workbookViewId="0">
      <pane xSplit="4" ySplit="6" topLeftCell="E7" activePane="bottomRight" state="frozen"/>
      <selection/>
      <selection pane="topRight"/>
      <selection pane="bottomLeft"/>
      <selection pane="bottomRight" activeCell="A5" sqref="A5"/>
    </sheetView>
  </sheetViews>
  <sheetFormatPr defaultColWidth="8.64166666666667" defaultRowHeight="15.75" customHeight="1" outlineLevelCol="6"/>
  <cols>
    <col min="1" max="1" width="13.2083333333333" style="70" customWidth="1"/>
    <col min="2" max="2" width="29.5" style="70" customWidth="1"/>
    <col min="3" max="3" width="19.0666666666667" style="70" hidden="1" customWidth="1" outlineLevel="1"/>
    <col min="4" max="4" width="23.7083333333333" style="70" customWidth="1" collapsed="1"/>
    <col min="5" max="5" width="24.2083333333333" style="70" customWidth="1"/>
    <col min="6" max="6" width="21.5" style="70" hidden="1" customWidth="1"/>
    <col min="7" max="7" width="11" style="70" hidden="1" customWidth="1"/>
    <col min="8" max="32" width="9" style="70"/>
    <col min="33" max="16384" width="8.64166666666667" style="70"/>
  </cols>
  <sheetData>
    <row r="1" ht="15.4" spans="1:7">
      <c r="A1" s="71" t="s">
        <v>19</v>
      </c>
      <c r="B1" s="158" t="s">
        <v>572</v>
      </c>
      <c r="C1" s="73"/>
      <c r="D1" s="73"/>
      <c r="E1" s="73"/>
      <c r="F1" s="73"/>
      <c r="G1" s="73"/>
    </row>
    <row r="2" s="67" customFormat="1" ht="30" customHeight="1" spans="1:7">
      <c r="A2" s="74" t="s">
        <v>1104</v>
      </c>
      <c r="B2" s="74"/>
      <c r="C2" s="74"/>
      <c r="D2" s="74"/>
      <c r="E2" s="74"/>
      <c r="F2" s="74"/>
      <c r="G2" s="74"/>
    </row>
    <row r="3" ht="15" customHeight="1" spans="1:7">
      <c r="A3" s="75" t="str">
        <f>'1-汇总表'!A3:G3</f>
        <v>评估基准日：2020年7月30日</v>
      </c>
      <c r="B3" s="75"/>
      <c r="C3" s="75"/>
      <c r="D3" s="75"/>
      <c r="E3" s="75"/>
      <c r="F3" s="75"/>
      <c r="G3" s="75"/>
    </row>
    <row r="4" ht="15" customHeight="1" spans="1:7">
      <c r="A4" s="76"/>
      <c r="B4" s="76"/>
      <c r="C4" s="76"/>
      <c r="D4" s="76"/>
      <c r="E4" s="76"/>
      <c r="F4" s="76"/>
      <c r="G4" s="77" t="s">
        <v>1105</v>
      </c>
    </row>
    <row r="5" ht="15" customHeight="1" spans="1:7">
      <c r="A5" s="78" t="str">
        <f>'1-汇总表'!A5</f>
        <v>被评估单位（或产权持有单位）：贡山县隆鑫矿业有限公司</v>
      </c>
      <c r="E5" s="79" t="s">
        <v>22</v>
      </c>
      <c r="G5" s="79" t="s">
        <v>22</v>
      </c>
    </row>
    <row r="6" s="68" customFormat="1" ht="30" customHeight="1" spans="1:7">
      <c r="A6" s="80" t="s">
        <v>621</v>
      </c>
      <c r="B6" s="80" t="s">
        <v>575</v>
      </c>
      <c r="C6" s="81" t="s">
        <v>541</v>
      </c>
      <c r="D6" s="80" t="s">
        <v>542</v>
      </c>
      <c r="E6" s="80" t="s">
        <v>543</v>
      </c>
      <c r="F6" s="243" t="s">
        <v>544</v>
      </c>
      <c r="G6" s="80" t="s">
        <v>576</v>
      </c>
    </row>
    <row r="7" ht="15" customHeight="1" spans="1:7">
      <c r="A7" s="82" t="s">
        <v>1106</v>
      </c>
      <c r="B7" s="83" t="s">
        <v>1107</v>
      </c>
      <c r="C7" s="84">
        <f>'4-12-1无形-土地'!K14</f>
        <v>0</v>
      </c>
      <c r="D7" s="85">
        <f>'4-12-1无形-土地'!L12</f>
        <v>0</v>
      </c>
      <c r="E7" s="86">
        <f>'4-12-1无形-土地'!M12</f>
        <v>0</v>
      </c>
      <c r="F7" s="86">
        <f>E7-D7</f>
        <v>0</v>
      </c>
      <c r="G7" s="87" t="str">
        <f>IF(D7=0,"",F7/D7*100)</f>
        <v/>
      </c>
    </row>
    <row r="8" ht="15" customHeight="1" spans="1:7">
      <c r="A8" s="82" t="s">
        <v>1108</v>
      </c>
      <c r="B8" s="83" t="s">
        <v>1109</v>
      </c>
      <c r="C8" s="84" t="e">
        <f>#REF!</f>
        <v>#REF!</v>
      </c>
      <c r="D8" s="85">
        <f>'4-12-2无形-矿业权'!K13</f>
        <v>0</v>
      </c>
      <c r="E8" s="86">
        <f>'4-12-2无形-矿业权'!N13</f>
        <v>65785950</v>
      </c>
      <c r="F8" s="86">
        <f>E8-D8</f>
        <v>65785950</v>
      </c>
      <c r="G8" s="87" t="str">
        <f>IF(D8=0,"",F8/D8*100)</f>
        <v/>
      </c>
    </row>
    <row r="9" ht="15" customHeight="1" spans="1:7">
      <c r="A9" s="82" t="s">
        <v>1110</v>
      </c>
      <c r="B9" s="83" t="s">
        <v>1111</v>
      </c>
      <c r="C9" s="84">
        <f>'4-12-3无形-其他'!F28</f>
        <v>0</v>
      </c>
      <c r="D9" s="85">
        <f>'4-12-3无形-其他'!G26</f>
        <v>0</v>
      </c>
      <c r="E9" s="86">
        <f>'4-12-3无形-其他'!I26</f>
        <v>0</v>
      </c>
      <c r="F9" s="86">
        <f>E9-D9</f>
        <v>0</v>
      </c>
      <c r="G9" s="87" t="str">
        <f>IF(D9=0,"",F9/D9*100)</f>
        <v/>
      </c>
    </row>
    <row r="10" ht="15" customHeight="1" spans="1:7">
      <c r="A10" s="82"/>
      <c r="B10" s="244"/>
      <c r="C10" s="84"/>
      <c r="D10" s="85"/>
      <c r="E10" s="86"/>
      <c r="F10" s="86"/>
      <c r="G10" s="87"/>
    </row>
    <row r="11" ht="15" customHeight="1" spans="1:7">
      <c r="A11" s="82"/>
      <c r="B11" s="82"/>
      <c r="C11" s="84"/>
      <c r="D11" s="85"/>
      <c r="E11" s="86"/>
      <c r="F11" s="86"/>
      <c r="G11" s="87"/>
    </row>
    <row r="12" ht="15" customHeight="1" spans="1:7">
      <c r="A12" s="82"/>
      <c r="B12" s="171"/>
      <c r="C12" s="84"/>
      <c r="D12" s="85"/>
      <c r="E12" s="86"/>
      <c r="F12" s="86"/>
      <c r="G12" s="87"/>
    </row>
    <row r="13" ht="15" customHeight="1" spans="1:7">
      <c r="A13" s="82"/>
      <c r="B13" s="244"/>
      <c r="C13" s="84"/>
      <c r="D13" s="85"/>
      <c r="E13" s="86"/>
      <c r="F13" s="86"/>
      <c r="G13" s="87"/>
    </row>
    <row r="14" ht="15" customHeight="1" spans="1:7">
      <c r="A14" s="82"/>
      <c r="B14" s="171"/>
      <c r="C14" s="84"/>
      <c r="D14" s="85"/>
      <c r="E14" s="86"/>
      <c r="F14" s="86"/>
      <c r="G14" s="87"/>
    </row>
    <row r="15" ht="15" customHeight="1" spans="1:7">
      <c r="A15" s="88"/>
      <c r="B15" s="171"/>
      <c r="C15" s="84"/>
      <c r="D15" s="85"/>
      <c r="E15" s="86"/>
      <c r="F15" s="86"/>
      <c r="G15" s="87"/>
    </row>
    <row r="16" ht="15" customHeight="1" spans="1:7">
      <c r="A16" s="88"/>
      <c r="B16" s="171"/>
      <c r="C16" s="84"/>
      <c r="D16" s="85"/>
      <c r="E16" s="86"/>
      <c r="F16" s="86"/>
      <c r="G16" s="87"/>
    </row>
    <row r="17" ht="15" customHeight="1" spans="1:7">
      <c r="A17" s="88"/>
      <c r="B17" s="171"/>
      <c r="C17" s="84"/>
      <c r="D17" s="85"/>
      <c r="E17" s="86"/>
      <c r="F17" s="86"/>
      <c r="G17" s="87"/>
    </row>
    <row r="18" ht="15" customHeight="1" spans="1:7">
      <c r="A18" s="245" t="s">
        <v>745</v>
      </c>
      <c r="B18" s="245"/>
      <c r="C18" s="245"/>
      <c r="D18" s="86">
        <f>SUM(D7:D9)</f>
        <v>0</v>
      </c>
      <c r="E18" s="86">
        <f>SUM(E7:E9)</f>
        <v>65785950</v>
      </c>
      <c r="F18" s="86">
        <f>E18-D18</f>
        <v>65785950</v>
      </c>
      <c r="G18" s="87" t="str">
        <f>IF(D18=0,"",F18/D18*100)</f>
        <v/>
      </c>
    </row>
    <row r="19" ht="15" customHeight="1" spans="1:7">
      <c r="A19" s="246" t="s">
        <v>1112</v>
      </c>
      <c r="B19" s="247"/>
      <c r="C19" s="248"/>
      <c r="D19" s="85"/>
      <c r="E19" s="86"/>
      <c r="F19" s="86">
        <f>E19-D19</f>
        <v>0</v>
      </c>
      <c r="G19" s="87" t="str">
        <f>IF(D19=0,"",F19/D19*100)</f>
        <v/>
      </c>
    </row>
    <row r="20" ht="15" customHeight="1" spans="1:7">
      <c r="A20" s="245" t="s">
        <v>745</v>
      </c>
      <c r="B20" s="245"/>
      <c r="C20" s="245"/>
      <c r="D20" s="86">
        <f>D18-D19</f>
        <v>0</v>
      </c>
      <c r="E20" s="86">
        <f>E18-E19</f>
        <v>65785950</v>
      </c>
      <c r="F20" s="86">
        <f>E20-D20</f>
        <v>65785950</v>
      </c>
      <c r="G20" s="249" t="str">
        <f>IF(D20=0,"",F20/D20*100)</f>
        <v/>
      </c>
    </row>
    <row r="21" s="69" customFormat="1" customHeight="1" spans="1:6">
      <c r="A21" s="37" t="str">
        <f>封面!$D$17&amp;封面!$E$17</f>
        <v>被评估单位（或产权持有单位）填表人：</v>
      </c>
      <c r="F21" s="38" t="str">
        <f>"评估人员："&amp;评估人员!D20&amp;评估人员!D24&amp;评估人员!D26</f>
        <v>评估人员：</v>
      </c>
    </row>
    <row r="22" s="69" customFormat="1" customHeight="1" spans="1:1">
      <c r="A22" s="37" t="str">
        <f>封面!$D$19&amp;封面!$E$19&amp;封面!$F$19&amp;封面!$G$19&amp;封面!$H$19&amp;封面!$I$19&amp;封面!$J$19</f>
        <v>填表日期：2020年5月20日</v>
      </c>
    </row>
  </sheetData>
  <mergeCells count="5">
    <mergeCell ref="A2:G2"/>
    <mergeCell ref="A3:G3"/>
    <mergeCell ref="A18:C18"/>
    <mergeCell ref="A19:B19"/>
    <mergeCell ref="A20:C20"/>
  </mergeCells>
  <hyperlinks>
    <hyperlink ref="A1" location="索引目录!D51" display="返回索引页"/>
    <hyperlink ref="B7" location="'4-12-1无形-土地'!A1" display="无形资产-土地使用权"/>
    <hyperlink ref="B8" location="'4-12-2无形-矿业权'!A1" display="无形资产-矿业权"/>
    <hyperlink ref="B1" location="'4-非流动资产汇总'!B18" display="返回"/>
    <hyperlink ref="B9" location="'4-12-3无形-其他'!A1" display="无形资产-其他无形资产"/>
  </hyperlinks>
  <printOptions horizontalCentered="1" verticalCentered="1"/>
  <pageMargins left="0.388888888888889" right="0.388888888888889" top="0.588888888888889" bottom="0.388888888888889" header="0.388888888888889" footer="0.388888888888889"/>
  <pageSetup paperSize="9" fitToHeight="0" orientation="landscape"/>
  <headerFooter alignWithMargins="0">
    <oddHeader>&amp;R&amp;"宋体,常规"&amp;10
&amp;"仿宋_GB2312,常规"共&amp;N页第&amp;P页</oddHeader>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sheetPr>
  <dimension ref="A1:U16"/>
  <sheetViews>
    <sheetView workbookViewId="0">
      <pane xSplit="12" ySplit="6" topLeftCell="M7" activePane="bottomRight" state="frozen"/>
      <selection/>
      <selection pane="topRight"/>
      <selection pane="bottomLeft"/>
      <selection pane="bottomRight" activeCell="A7" sqref="$A7:$XFD7"/>
    </sheetView>
  </sheetViews>
  <sheetFormatPr defaultColWidth="8.64166666666667" defaultRowHeight="15.75" customHeight="1"/>
  <cols>
    <col min="1" max="1" width="3.14166666666667" style="13" customWidth="1"/>
    <col min="2" max="2" width="13.7083333333333" style="13" customWidth="1"/>
    <col min="3" max="3" width="22.3583333333333" style="13" customWidth="1"/>
    <col min="4" max="4" width="13.425" style="13" customWidth="1"/>
    <col min="5" max="5" width="8.925" style="13" customWidth="1"/>
    <col min="6" max="6" width="8.70833333333333" style="13" customWidth="1"/>
    <col min="7" max="7" width="9.20833333333333" style="13" customWidth="1"/>
    <col min="8" max="8" width="6.56666666666667" style="13" customWidth="1"/>
    <col min="9" max="9" width="10.2083333333333" style="13" customWidth="1"/>
    <col min="10" max="10" width="6.70833333333333" style="13" hidden="1" customWidth="1"/>
    <col min="11" max="11" width="13" style="13" hidden="1" customWidth="1" outlineLevel="1"/>
    <col min="12" max="12" width="11.2083333333333" style="13" hidden="1" customWidth="1" collapsed="1"/>
    <col min="13" max="13" width="12.7083333333333" style="13" customWidth="1"/>
    <col min="14" max="14" width="8.64166666666667" style="13" hidden="1" customWidth="1"/>
    <col min="15" max="15" width="8.70833333333333" style="13" hidden="1" customWidth="1"/>
    <col min="16" max="16" width="8.85833333333333" style="13" customWidth="1"/>
    <col min="17" max="17" width="6.14166666666667" style="13" hidden="1" customWidth="1" outlineLevel="1"/>
    <col min="18" max="18" width="9" style="13" hidden="1" customWidth="1" collapsed="1"/>
    <col min="19" max="20" width="9" style="13" hidden="1" customWidth="1"/>
    <col min="21" max="21" width="10.6416666666667" style="13" hidden="1" customWidth="1"/>
    <col min="22" max="33" width="9" style="13"/>
    <col min="34" max="16384" width="8.64166666666667" style="13"/>
  </cols>
  <sheetData>
    <row r="1" ht="15.4" spans="1:16">
      <c r="A1" s="180" t="s">
        <v>19</v>
      </c>
      <c r="B1" s="15" t="s">
        <v>572</v>
      </c>
      <c r="C1" s="16"/>
      <c r="D1" s="16"/>
      <c r="E1" s="16"/>
      <c r="F1" s="16"/>
      <c r="G1" s="16"/>
      <c r="H1" s="16"/>
      <c r="I1" s="16"/>
      <c r="J1" s="16"/>
      <c r="K1" s="16"/>
      <c r="L1" s="16"/>
      <c r="M1" s="16"/>
      <c r="N1" s="16"/>
      <c r="O1" s="16"/>
      <c r="P1" s="16"/>
    </row>
    <row r="2" s="47" customFormat="1" ht="30" customHeight="1" spans="1:16">
      <c r="A2" s="17" t="s">
        <v>1113</v>
      </c>
      <c r="B2" s="17"/>
      <c r="C2" s="17"/>
      <c r="D2" s="17"/>
      <c r="E2" s="17"/>
      <c r="F2" s="17"/>
      <c r="G2" s="17"/>
      <c r="H2" s="17"/>
      <c r="I2" s="17"/>
      <c r="J2" s="17"/>
      <c r="K2" s="17"/>
      <c r="L2" s="17"/>
      <c r="M2" s="17"/>
      <c r="N2" s="17"/>
      <c r="O2" s="17"/>
      <c r="P2" s="17"/>
    </row>
    <row r="3" ht="15" customHeight="1" spans="1:16">
      <c r="A3" s="18" t="str">
        <f>'1-汇总表'!A3:G3</f>
        <v>评估基准日：2020年7月30日</v>
      </c>
      <c r="B3" s="18"/>
      <c r="C3" s="18"/>
      <c r="D3" s="18"/>
      <c r="E3" s="18"/>
      <c r="F3" s="18"/>
      <c r="G3" s="18"/>
      <c r="H3" s="18"/>
      <c r="I3" s="19"/>
      <c r="J3" s="19"/>
      <c r="K3" s="19"/>
      <c r="L3" s="19"/>
      <c r="M3" s="19"/>
      <c r="N3" s="19"/>
      <c r="O3" s="19"/>
      <c r="P3" s="19"/>
    </row>
    <row r="4" ht="15" customHeight="1" spans="1:16">
      <c r="A4" s="20"/>
      <c r="B4" s="20"/>
      <c r="C4" s="20"/>
      <c r="D4" s="20"/>
      <c r="E4" s="20"/>
      <c r="F4" s="20"/>
      <c r="G4" s="20"/>
      <c r="H4" s="20"/>
      <c r="I4" s="56"/>
      <c r="J4" s="56"/>
      <c r="K4" s="56"/>
      <c r="L4" s="56"/>
      <c r="M4" s="56"/>
      <c r="N4" s="56"/>
      <c r="O4" s="56"/>
      <c r="P4" s="21" t="s">
        <v>1114</v>
      </c>
    </row>
    <row r="5" ht="15" customHeight="1" spans="1:16">
      <c r="A5" s="22" t="str">
        <f>'1-汇总表'!A5</f>
        <v>被评估单位（或产权持有单位）：贡山县隆鑫矿业有限公司</v>
      </c>
      <c r="P5" s="23" t="s">
        <v>22</v>
      </c>
    </row>
    <row r="6" s="16" customFormat="1" ht="30" customHeight="1" spans="1:21">
      <c r="A6" s="64" t="s">
        <v>379</v>
      </c>
      <c r="B6" s="64" t="s">
        <v>971</v>
      </c>
      <c r="C6" s="174" t="s">
        <v>972</v>
      </c>
      <c r="D6" s="64" t="s">
        <v>973</v>
      </c>
      <c r="E6" s="64" t="s">
        <v>974</v>
      </c>
      <c r="F6" s="64" t="s">
        <v>975</v>
      </c>
      <c r="G6" s="64" t="s">
        <v>977</v>
      </c>
      <c r="H6" s="64" t="s">
        <v>1115</v>
      </c>
      <c r="I6" s="64" t="s">
        <v>1059</v>
      </c>
      <c r="J6" s="64" t="s">
        <v>860</v>
      </c>
      <c r="K6" s="181" t="s">
        <v>541</v>
      </c>
      <c r="L6" s="26" t="s">
        <v>542</v>
      </c>
      <c r="M6" s="64" t="s">
        <v>543</v>
      </c>
      <c r="N6" s="64" t="s">
        <v>544</v>
      </c>
      <c r="O6" s="64" t="s">
        <v>576</v>
      </c>
      <c r="P6" s="64" t="s">
        <v>467</v>
      </c>
      <c r="Q6" s="30" t="s">
        <v>959</v>
      </c>
      <c r="R6" s="239" t="s">
        <v>1008</v>
      </c>
      <c r="S6" s="239" t="s">
        <v>1009</v>
      </c>
      <c r="T6" s="239" t="s">
        <v>1010</v>
      </c>
      <c r="U6" s="239" t="s">
        <v>1011</v>
      </c>
    </row>
    <row r="7" ht="40" customHeight="1" spans="1:17">
      <c r="A7" s="27"/>
      <c r="B7" s="222"/>
      <c r="C7" s="222"/>
      <c r="D7" s="223"/>
      <c r="E7" s="29"/>
      <c r="F7" s="222"/>
      <c r="G7" s="32"/>
      <c r="H7" s="32"/>
      <c r="I7" s="32"/>
      <c r="J7" s="229"/>
      <c r="K7" s="230"/>
      <c r="L7" s="231"/>
      <c r="M7" s="32"/>
      <c r="N7" s="32"/>
      <c r="O7" s="32"/>
      <c r="P7" s="33"/>
      <c r="Q7" s="33"/>
    </row>
    <row r="8" s="221" customFormat="1" ht="40" customHeight="1" spans="1:21">
      <c r="A8" s="27"/>
      <c r="B8" s="222"/>
      <c r="C8" s="222"/>
      <c r="D8" s="224"/>
      <c r="E8" s="225"/>
      <c r="F8" s="222"/>
      <c r="G8" s="32"/>
      <c r="H8" s="32"/>
      <c r="I8" s="32"/>
      <c r="J8" s="232"/>
      <c r="K8" s="233"/>
      <c r="L8" s="234"/>
      <c r="M8" s="32"/>
      <c r="N8" s="232"/>
      <c r="O8" s="232"/>
      <c r="P8" s="235"/>
      <c r="Q8" s="240"/>
      <c r="R8" s="241"/>
      <c r="S8" s="241"/>
      <c r="T8" s="241"/>
      <c r="U8" s="242"/>
    </row>
    <row r="9" ht="15" customHeight="1" spans="1:17">
      <c r="A9" s="27"/>
      <c r="B9" s="27"/>
      <c r="C9" s="226"/>
      <c r="D9" s="63"/>
      <c r="E9" s="29"/>
      <c r="F9" s="27"/>
      <c r="G9" s="27"/>
      <c r="H9" s="27"/>
      <c r="I9" s="32"/>
      <c r="J9" s="32"/>
      <c r="K9" s="31"/>
      <c r="L9" s="34"/>
      <c r="M9"/>
      <c r="N9" s="32"/>
      <c r="O9" s="32" t="str">
        <f>IF(L9=0,"",([1]Sheet1!J6-L9)/L9*100)</f>
        <v/>
      </c>
      <c r="P9" s="33"/>
      <c r="Q9" s="33"/>
    </row>
    <row r="10" ht="15" customHeight="1" spans="1:17">
      <c r="A10" s="27"/>
      <c r="B10" s="27"/>
      <c r="C10" s="226"/>
      <c r="D10" s="63"/>
      <c r="E10" s="29"/>
      <c r="F10" s="27"/>
      <c r="G10" s="27"/>
      <c r="H10" s="27"/>
      <c r="I10" s="32"/>
      <c r="J10" s="32"/>
      <c r="K10" s="31"/>
      <c r="L10" s="34"/>
      <c r="M10" s="32"/>
      <c r="N10" s="32"/>
      <c r="O10" s="32" t="str">
        <f>IF(L10=0,"",(M10-L10)/L10*100)</f>
        <v/>
      </c>
      <c r="P10" s="33"/>
      <c r="Q10" s="33"/>
    </row>
    <row r="11" ht="15" customHeight="1" spans="1:17">
      <c r="A11" s="27"/>
      <c r="B11" s="27"/>
      <c r="C11" s="226"/>
      <c r="D11" s="63"/>
      <c r="E11" s="29"/>
      <c r="F11" s="27"/>
      <c r="G11" s="27"/>
      <c r="H11" s="27"/>
      <c r="I11" s="32"/>
      <c r="J11" s="32"/>
      <c r="K11" s="31"/>
      <c r="L11" s="34"/>
      <c r="M11" s="32"/>
      <c r="N11" s="32"/>
      <c r="O11" s="32" t="str">
        <f>IF(L11=0,"",(M11-L11)/L11*100)</f>
        <v/>
      </c>
      <c r="P11" s="33"/>
      <c r="Q11" s="33"/>
    </row>
    <row r="12" s="70" customFormat="1" ht="15" customHeight="1" spans="1:17">
      <c r="A12" s="91" t="s">
        <v>656</v>
      </c>
      <c r="B12" s="227"/>
      <c r="C12" s="227"/>
      <c r="D12" s="92"/>
      <c r="E12" s="163"/>
      <c r="F12" s="88"/>
      <c r="G12" s="88"/>
      <c r="H12" s="88"/>
      <c r="I12" s="86">
        <f>SUM(I7:I11)</f>
        <v>0</v>
      </c>
      <c r="J12" s="86">
        <f>SUM(J7:J11)</f>
        <v>0</v>
      </c>
      <c r="K12" s="84"/>
      <c r="L12" s="85">
        <f>SUM(L7:L11)</f>
        <v>0</v>
      </c>
      <c r="M12" s="85">
        <f>SUM(M7:M11)</f>
        <v>0</v>
      </c>
      <c r="N12" s="86"/>
      <c r="O12" s="86" t="str">
        <f>IF(L12=0,"",(M12-L12)/L12*100)</f>
        <v/>
      </c>
      <c r="P12" s="171"/>
      <c r="Q12" s="171"/>
    </row>
    <row r="13" s="70" customFormat="1" ht="15" customHeight="1" spans="1:17">
      <c r="A13" s="91" t="s">
        <v>1116</v>
      </c>
      <c r="B13" s="227"/>
      <c r="C13" s="227"/>
      <c r="D13" s="92"/>
      <c r="E13" s="163"/>
      <c r="F13" s="88"/>
      <c r="G13" s="88"/>
      <c r="H13" s="88"/>
      <c r="I13" s="86"/>
      <c r="J13" s="86"/>
      <c r="K13" s="84"/>
      <c r="L13" s="85"/>
      <c r="M13" s="86"/>
      <c r="N13" s="86"/>
      <c r="O13" s="86" t="str">
        <f>IF(L13=0,"",(M13-L13)/L13*100)</f>
        <v/>
      </c>
      <c r="P13" s="171"/>
      <c r="Q13" s="171"/>
    </row>
    <row r="14" ht="15" customHeight="1" spans="1:17">
      <c r="A14" s="35" t="s">
        <v>656</v>
      </c>
      <c r="B14" s="228"/>
      <c r="C14" s="228"/>
      <c r="D14" s="36"/>
      <c r="E14" s="29"/>
      <c r="F14" s="27"/>
      <c r="G14" s="27"/>
      <c r="H14" s="27"/>
      <c r="I14" s="32">
        <f>I12</f>
        <v>0</v>
      </c>
      <c r="J14" s="32">
        <f>J12-J13</f>
        <v>0</v>
      </c>
      <c r="K14" s="31">
        <f>SUM(K7:K13)</f>
        <v>0</v>
      </c>
      <c r="L14" s="34">
        <f>L12-L13</f>
        <v>0</v>
      </c>
      <c r="M14" s="34">
        <f>M12-M13</f>
        <v>0</v>
      </c>
      <c r="N14" s="86"/>
      <c r="O14" s="32" t="str">
        <f>IF(L14=0,"",(M14-L14)/L14*100)</f>
        <v/>
      </c>
      <c r="P14" s="33"/>
      <c r="Q14" s="33"/>
    </row>
    <row r="15" customHeight="1" spans="1:16">
      <c r="A15" s="37" t="str">
        <f>封面!$D$17&amp;封面!$E$17</f>
        <v>被评估单位（或产权持有单位）填表人：</v>
      </c>
      <c r="B15" s="38"/>
      <c r="C15" s="38"/>
      <c r="D15" s="38"/>
      <c r="G15" s="39"/>
      <c r="J15" s="236"/>
      <c r="M15" s="38" t="str">
        <f>"评估人员："&amp;评估人员!D20</f>
        <v>评估人员：</v>
      </c>
      <c r="P15" s="237" t="s">
        <v>1117</v>
      </c>
    </row>
    <row r="16" customHeight="1" spans="1:9">
      <c r="A16" s="37" t="str">
        <f>封面!$D$19&amp;封面!$E$19&amp;封面!$F$19&amp;封面!$G$19&amp;封面!$H$19&amp;封面!$I$19&amp;封面!$J$19</f>
        <v>填表日期：2020年5月20日</v>
      </c>
      <c r="B16" s="38"/>
      <c r="C16" s="38"/>
      <c r="D16" s="38"/>
      <c r="I16" s="238"/>
    </row>
  </sheetData>
  <mergeCells count="5">
    <mergeCell ref="A2:P2"/>
    <mergeCell ref="A3:P3"/>
    <mergeCell ref="A12:D12"/>
    <mergeCell ref="A13:D13"/>
    <mergeCell ref="A14:D14"/>
  </mergeCells>
  <hyperlinks>
    <hyperlink ref="A1" location="索引目录!E51" display="返回索引页"/>
    <hyperlink ref="B1" location="'4-12无形资产汇总'!A1" display="返回"/>
  </hyperlinks>
  <printOptions horizontalCentered="1" verticalCentered="1"/>
  <pageMargins left="0.191666666666667" right="0.191666666666667" top="0.590277777777778" bottom="0.388888888888889" header="0.388888888888889" footer="0.388888888888889"/>
  <pageSetup paperSize="9" scale="95" fitToHeight="0" orientation="landscape"/>
  <headerFooter alignWithMargins="0">
    <oddHeader>&amp;R&amp;"宋体,常规"&amp;10
&amp;"仿宋_GB2312,常规"共&amp;N页第&amp;P页</oddHeader>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sheetPr>
  <dimension ref="A1:U15"/>
  <sheetViews>
    <sheetView tabSelected="1" workbookViewId="0">
      <pane xSplit="11" ySplit="7" topLeftCell="L8" activePane="bottomRight" state="frozen"/>
      <selection/>
      <selection pane="topRight"/>
      <selection pane="bottomLeft"/>
      <selection pane="bottomRight" activeCell="F14" sqref="F14"/>
    </sheetView>
  </sheetViews>
  <sheetFormatPr defaultColWidth="8.64166666666667" defaultRowHeight="15.4"/>
  <cols>
    <col min="1" max="1" width="5.85833333333333" style="186" customWidth="1"/>
    <col min="2" max="2" width="17.8583333333333" style="186" customWidth="1"/>
    <col min="3" max="3" width="17.5666666666667" style="186" customWidth="1"/>
    <col min="4" max="4" width="5.35833333333333" style="186" customWidth="1"/>
    <col min="5" max="5" width="8.5" style="186" customWidth="1"/>
    <col min="6" max="6" width="9.425" style="186" customWidth="1"/>
    <col min="7" max="7" width="8.35833333333333" style="186" customWidth="1"/>
    <col min="8" max="8" width="0.491666666666667" style="186" hidden="1" customWidth="1"/>
    <col min="9" max="9" width="11.0666666666667" style="186" customWidth="1"/>
    <col min="10" max="10" width="11" style="186" hidden="1" customWidth="1" outlineLevel="1"/>
    <col min="11" max="11" width="10.8583333333333" style="186" customWidth="1" collapsed="1"/>
    <col min="12" max="12" width="12.6416666666667" style="186" customWidth="1"/>
    <col min="13" max="14" width="10.8583333333333" style="186" customWidth="1"/>
    <col min="15" max="15" width="10.0666666666667" style="186" hidden="1" customWidth="1"/>
    <col min="16" max="16" width="6" style="186" hidden="1" customWidth="1"/>
    <col min="17" max="17" width="12.925" style="186" customWidth="1"/>
    <col min="18" max="20" width="9" style="186" hidden="1" customWidth="1"/>
    <col min="21" max="21" width="12.5666666666667" style="186" hidden="1" customWidth="1"/>
    <col min="22" max="16384" width="8.64166666666667" style="186"/>
  </cols>
  <sheetData>
    <row r="1" spans="1:2">
      <c r="A1" s="72" t="s">
        <v>19</v>
      </c>
      <c r="B1" s="72" t="s">
        <v>572</v>
      </c>
    </row>
    <row r="2" ht="30" customHeight="1" spans="1:17">
      <c r="A2" s="187" t="s">
        <v>1118</v>
      </c>
      <c r="B2" s="187"/>
      <c r="C2" s="187"/>
      <c r="D2" s="187"/>
      <c r="E2" s="187"/>
      <c r="F2" s="187"/>
      <c r="G2" s="187"/>
      <c r="H2" s="187"/>
      <c r="I2" s="187"/>
      <c r="J2" s="187"/>
      <c r="K2" s="187"/>
      <c r="L2" s="187"/>
      <c r="M2" s="187"/>
      <c r="N2" s="187"/>
      <c r="O2" s="187"/>
      <c r="P2" s="187"/>
      <c r="Q2" s="187"/>
    </row>
    <row r="3" ht="15" customHeight="1" spans="1:17">
      <c r="A3" s="188" t="str">
        <f>'[2]1-汇总表'!A3:G3</f>
        <v>评估基准日：2020年7月30日</v>
      </c>
      <c r="B3" s="188"/>
      <c r="C3" s="188"/>
      <c r="D3" s="188"/>
      <c r="E3" s="188"/>
      <c r="F3" s="188"/>
      <c r="G3" s="188"/>
      <c r="H3" s="188"/>
      <c r="I3" s="208"/>
      <c r="J3" s="208"/>
      <c r="K3" s="208"/>
      <c r="L3" s="208"/>
      <c r="M3" s="208"/>
      <c r="N3" s="208"/>
      <c r="O3" s="208"/>
      <c r="P3" s="208"/>
      <c r="Q3" s="208"/>
    </row>
    <row r="4" ht="15" customHeight="1" spans="1:17">
      <c r="A4" s="189"/>
      <c r="B4" s="189"/>
      <c r="C4" s="189"/>
      <c r="D4" s="189"/>
      <c r="E4" s="189"/>
      <c r="F4" s="189"/>
      <c r="G4" s="189"/>
      <c r="H4" s="189"/>
      <c r="I4" s="201"/>
      <c r="J4" s="201"/>
      <c r="K4" s="201"/>
      <c r="L4" s="201"/>
      <c r="M4" s="201"/>
      <c r="N4" s="201"/>
      <c r="O4" s="201"/>
      <c r="P4" s="209" t="s">
        <v>1119</v>
      </c>
      <c r="Q4" s="209"/>
    </row>
    <row r="5" ht="15" customHeight="1" spans="1:17">
      <c r="A5" s="190" t="str">
        <f>'汇总表-万元表'!A5</f>
        <v>被评估单位（或产权持有单位）：贡山县隆鑫矿业有限公司</v>
      </c>
      <c r="B5" s="190"/>
      <c r="C5" s="190"/>
      <c r="D5" s="190"/>
      <c r="E5" s="191"/>
      <c r="F5" s="192"/>
      <c r="G5" s="192"/>
      <c r="H5" s="192"/>
      <c r="I5" s="192"/>
      <c r="J5" s="192"/>
      <c r="K5" s="192"/>
      <c r="L5" s="192"/>
      <c r="M5" s="192"/>
      <c r="N5" s="192"/>
      <c r="O5" s="192"/>
      <c r="P5" s="192"/>
      <c r="Q5" s="216" t="s">
        <v>22</v>
      </c>
    </row>
    <row r="6" ht="15" customHeight="1" spans="1:17">
      <c r="A6" s="193" t="s">
        <v>379</v>
      </c>
      <c r="B6" s="193" t="s">
        <v>1120</v>
      </c>
      <c r="C6" s="193" t="s">
        <v>1121</v>
      </c>
      <c r="D6" s="193" t="s">
        <v>1122</v>
      </c>
      <c r="E6" s="193" t="s">
        <v>974</v>
      </c>
      <c r="F6" s="193" t="s">
        <v>1123</v>
      </c>
      <c r="G6" s="193" t="s">
        <v>1124</v>
      </c>
      <c r="H6" s="193" t="s">
        <v>1125</v>
      </c>
      <c r="I6" s="193" t="s">
        <v>860</v>
      </c>
      <c r="J6" s="210"/>
      <c r="K6" s="193" t="s">
        <v>542</v>
      </c>
      <c r="L6" s="211" t="s">
        <v>543</v>
      </c>
      <c r="M6" s="212"/>
      <c r="N6" s="212"/>
      <c r="O6" s="193" t="s">
        <v>544</v>
      </c>
      <c r="P6" s="193" t="s">
        <v>744</v>
      </c>
      <c r="Q6" s="193" t="s">
        <v>467</v>
      </c>
    </row>
    <row r="7" s="185" customFormat="1" ht="30" customHeight="1" spans="1:21">
      <c r="A7" s="193"/>
      <c r="B7" s="193"/>
      <c r="C7" s="193"/>
      <c r="D7" s="193"/>
      <c r="E7" s="193"/>
      <c r="F7" s="193"/>
      <c r="G7" s="193"/>
      <c r="H7" s="193"/>
      <c r="I7" s="193"/>
      <c r="J7" s="193" t="s">
        <v>968</v>
      </c>
      <c r="K7" s="193"/>
      <c r="L7" s="193" t="s">
        <v>1126</v>
      </c>
      <c r="M7" s="193" t="s">
        <v>1127</v>
      </c>
      <c r="N7" s="193" t="s">
        <v>833</v>
      </c>
      <c r="O7" s="193"/>
      <c r="P7" s="193"/>
      <c r="Q7" s="193"/>
      <c r="R7" s="217" t="s">
        <v>1008</v>
      </c>
      <c r="S7" s="217" t="s">
        <v>1009</v>
      </c>
      <c r="T7" s="217" t="s">
        <v>1010</v>
      </c>
      <c r="U7" s="217" t="s">
        <v>1011</v>
      </c>
    </row>
    <row r="8" ht="52" customHeight="1" spans="1:21">
      <c r="A8" s="88">
        <v>1</v>
      </c>
      <c r="B8" s="194" t="s">
        <v>1128</v>
      </c>
      <c r="C8" s="195" t="s">
        <v>1129</v>
      </c>
      <c r="D8" s="88"/>
      <c r="E8" s="196">
        <v>42402</v>
      </c>
      <c r="F8" s="197" t="s">
        <v>1130</v>
      </c>
      <c r="G8" s="88" t="s">
        <v>1131</v>
      </c>
      <c r="H8" s="198"/>
      <c r="I8" s="213"/>
      <c r="J8" s="214"/>
      <c r="K8" s="214"/>
      <c r="L8" s="214">
        <v>131571900</v>
      </c>
      <c r="M8" s="214">
        <v>50</v>
      </c>
      <c r="N8" s="213">
        <f>ROUND(L8*(1-M8%),0)</f>
        <v>65785950</v>
      </c>
      <c r="O8" s="213"/>
      <c r="P8" s="213" t="str">
        <f t="shared" ref="P8:P13" si="0">IF(K8=0,"",(N8-K8)/K8*100)</f>
        <v/>
      </c>
      <c r="Q8" s="218"/>
      <c r="R8" s="219"/>
      <c r="S8" s="219"/>
      <c r="T8" s="219"/>
      <c r="U8" s="220"/>
    </row>
    <row r="9" ht="53.05" customHeight="1" spans="1:21">
      <c r="A9" s="198"/>
      <c r="B9" s="199"/>
      <c r="C9" s="199"/>
      <c r="D9" s="198"/>
      <c r="E9" s="200"/>
      <c r="F9" s="201"/>
      <c r="G9" s="198"/>
      <c r="H9" s="198"/>
      <c r="I9" s="213"/>
      <c r="J9" s="213"/>
      <c r="K9" s="213"/>
      <c r="L9" s="213"/>
      <c r="M9" s="213"/>
      <c r="N9" s="213"/>
      <c r="O9" s="213"/>
      <c r="P9" s="213"/>
      <c r="Q9" s="218"/>
      <c r="R9" s="219"/>
      <c r="S9" s="219"/>
      <c r="T9" s="219"/>
      <c r="U9" s="220"/>
    </row>
    <row r="10" ht="15" customHeight="1" spans="1:17">
      <c r="A10" s="198"/>
      <c r="B10" s="202"/>
      <c r="C10" s="202"/>
      <c r="D10" s="198"/>
      <c r="E10" s="200"/>
      <c r="F10" s="198"/>
      <c r="G10" s="198"/>
      <c r="H10" s="198"/>
      <c r="I10" s="213"/>
      <c r="J10" s="213"/>
      <c r="K10" s="213"/>
      <c r="L10" s="213"/>
      <c r="M10" s="213"/>
      <c r="N10" s="213"/>
      <c r="O10" s="213"/>
      <c r="P10" s="213" t="str">
        <f t="shared" si="0"/>
        <v/>
      </c>
      <c r="Q10" s="210"/>
    </row>
    <row r="11" ht="15" customHeight="1" spans="1:17">
      <c r="A11" s="203" t="s">
        <v>656</v>
      </c>
      <c r="B11" s="204"/>
      <c r="C11" s="204"/>
      <c r="D11" s="198"/>
      <c r="E11" s="200"/>
      <c r="F11" s="198"/>
      <c r="G11" s="198"/>
      <c r="H11" s="198"/>
      <c r="I11" s="213">
        <f t="shared" ref="I11:L11" si="1">SUM(I8:I10)</f>
        <v>0</v>
      </c>
      <c r="J11" s="213">
        <f t="shared" si="1"/>
        <v>0</v>
      </c>
      <c r="K11" s="213">
        <f t="shared" si="1"/>
        <v>0</v>
      </c>
      <c r="L11" s="213">
        <f t="shared" si="1"/>
        <v>131571900</v>
      </c>
      <c r="M11" s="213"/>
      <c r="N11" s="213">
        <f>SUM(N8:N10)</f>
        <v>65785950</v>
      </c>
      <c r="O11" s="213">
        <f>N11-K11</f>
        <v>65785950</v>
      </c>
      <c r="P11" s="213" t="str">
        <f t="shared" si="0"/>
        <v/>
      </c>
      <c r="Q11" s="210"/>
    </row>
    <row r="12" ht="15" customHeight="1" spans="1:17">
      <c r="A12" s="203" t="s">
        <v>1132</v>
      </c>
      <c r="B12" s="204"/>
      <c r="C12" s="205"/>
      <c r="D12" s="198"/>
      <c r="E12" s="200"/>
      <c r="F12" s="198"/>
      <c r="G12" s="198"/>
      <c r="H12" s="198"/>
      <c r="I12" s="213"/>
      <c r="J12" s="213"/>
      <c r="K12" s="213"/>
      <c r="L12" s="213"/>
      <c r="M12" s="213"/>
      <c r="N12" s="213"/>
      <c r="O12" s="213">
        <f>N12-K12</f>
        <v>0</v>
      </c>
      <c r="P12" s="213" t="str">
        <f t="shared" si="0"/>
        <v/>
      </c>
      <c r="Q12" s="210"/>
    </row>
    <row r="13" ht="15" customHeight="1" spans="1:17">
      <c r="A13" s="203" t="s">
        <v>656</v>
      </c>
      <c r="B13" s="204"/>
      <c r="C13" s="204"/>
      <c r="D13" s="206"/>
      <c r="E13" s="200"/>
      <c r="F13" s="198"/>
      <c r="G13" s="198"/>
      <c r="H13" s="198"/>
      <c r="I13" s="213"/>
      <c r="J13" s="213">
        <f>SUM(J8:J12)</f>
        <v>0</v>
      </c>
      <c r="K13" s="213">
        <f>K11-K12</f>
        <v>0</v>
      </c>
      <c r="L13" s="213">
        <f>L11-L12</f>
        <v>131571900</v>
      </c>
      <c r="M13" s="213"/>
      <c r="N13" s="213">
        <f>N11-N12</f>
        <v>65785950</v>
      </c>
      <c r="O13" s="213">
        <f>N13-K13</f>
        <v>65785950</v>
      </c>
      <c r="P13" s="213" t="str">
        <f t="shared" si="0"/>
        <v/>
      </c>
      <c r="Q13" s="210"/>
    </row>
    <row r="14" spans="1:17">
      <c r="A14" s="207" t="str">
        <f>[2]封面!$D$17&amp;[2]封面!$E$17</f>
        <v>被评估单位（或产权持有单位）填表人：</v>
      </c>
      <c r="B14" s="207"/>
      <c r="C14" s="207"/>
      <c r="D14" s="192"/>
      <c r="E14" s="192"/>
      <c r="G14" s="192"/>
      <c r="I14" s="215"/>
      <c r="N14" s="207" t="str">
        <f>"评估人员："&amp;[2]评估人员!D26</f>
        <v>评估人员：</v>
      </c>
      <c r="Q14" s="207" t="s">
        <v>1133</v>
      </c>
    </row>
    <row r="15" spans="1:17">
      <c r="A15" s="207" t="str">
        <f>[2]封面!$D$19&amp;[2]封面!$E$19&amp;[2]封面!$F$19&amp;[2]封面!$G$19&amp;[2]封面!$H$19&amp;[2]封面!$I$19&amp;[2]封面!$J$19</f>
        <v>填表日期：2020年5月20日</v>
      </c>
      <c r="B15" s="207"/>
      <c r="C15" s="207"/>
      <c r="D15" s="192"/>
      <c r="E15" s="192"/>
      <c r="F15" s="192"/>
      <c r="G15" s="192"/>
      <c r="H15" s="192"/>
      <c r="I15" s="192"/>
      <c r="J15" s="192"/>
      <c r="K15" s="192"/>
      <c r="L15" s="192"/>
      <c r="M15" s="192"/>
      <c r="N15" s="192"/>
      <c r="O15" s="192"/>
      <c r="P15" s="192"/>
      <c r="Q15" s="192"/>
    </row>
  </sheetData>
  <mergeCells count="20">
    <mergeCell ref="A2:Q2"/>
    <mergeCell ref="A3:Q3"/>
    <mergeCell ref="P4:Q4"/>
    <mergeCell ref="L6:N6"/>
    <mergeCell ref="A11:C11"/>
    <mergeCell ref="A12:C12"/>
    <mergeCell ref="A13:C13"/>
    <mergeCell ref="A6:A7"/>
    <mergeCell ref="B6:B7"/>
    <mergeCell ref="C6:C7"/>
    <mergeCell ref="D6:D7"/>
    <mergeCell ref="E6:E7"/>
    <mergeCell ref="F6:F7"/>
    <mergeCell ref="G6:G7"/>
    <mergeCell ref="H6:H7"/>
    <mergeCell ref="I6:I7"/>
    <mergeCell ref="K6:K7"/>
    <mergeCell ref="O6:O7"/>
    <mergeCell ref="P6:P7"/>
    <mergeCell ref="Q6:Q7"/>
  </mergeCells>
  <hyperlinks>
    <hyperlink ref="B1" location="'4-12无形资产汇总'!A1" display="返回"/>
    <hyperlink ref="A1" location="索引目录!E52" display="返回索引页"/>
  </hyperlinks>
  <printOptions horizontalCentered="1" verticalCentered="1"/>
  <pageMargins left="0.389583333333333" right="0.389583333333333" top="0.590277777777778" bottom="0.389583333333333" header="0.389583333333333" footer="0.389583333333333"/>
  <pageSetup paperSize="9" scale="85" orientation="landscape"/>
  <headerFooter alignWithMargins="0">
    <oddHeader>&amp;R&amp;"宋体,常规"&amp;10
&amp;"仿宋_GB2312,常规"共&amp;N页第&amp;P页</oddHeader>
  </headerFooter>
  <legacyDrawing r:id="rId2"/>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B20" sqref="B20"/>
    </sheetView>
  </sheetViews>
  <sheetFormatPr defaultColWidth="9" defaultRowHeight="15.4"/>
  <sheetData/>
  <pageMargins left="0.75" right="0.75" top="1" bottom="1" header="0.5" footer="0.5"/>
  <headerFooter/>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L30"/>
  <sheetViews>
    <sheetView workbookViewId="0">
      <pane xSplit="8" ySplit="6" topLeftCell="I7" activePane="bottomRight" state="frozen"/>
      <selection/>
      <selection pane="topRight"/>
      <selection pane="bottomLeft"/>
      <selection pane="bottomRight" activeCell="H15" sqref="H15"/>
    </sheetView>
  </sheetViews>
  <sheetFormatPr defaultColWidth="8.64166666666667" defaultRowHeight="15.75" customHeight="1"/>
  <cols>
    <col min="1" max="1" width="5.70833333333333" style="70" customWidth="1"/>
    <col min="2" max="2" width="22.5" style="70" customWidth="1"/>
    <col min="3" max="3" width="10.3583333333333" style="70" customWidth="1"/>
    <col min="4" max="4" width="8.70833333333333" style="70" customWidth="1"/>
    <col min="5" max="5" width="13.3583333333333" style="70" customWidth="1"/>
    <col min="6" max="6" width="13.3583333333333" style="70" hidden="1" customWidth="1" outlineLevel="1"/>
    <col min="7" max="7" width="14.5" style="70" customWidth="1" collapsed="1"/>
    <col min="8" max="8" width="6.70833333333333" style="70" customWidth="1"/>
    <col min="9" max="10" width="14.7083333333333" style="70" customWidth="1"/>
    <col min="11" max="11" width="11.5666666666667" style="70" customWidth="1"/>
    <col min="12" max="12" width="11.7083333333333" style="70" customWidth="1"/>
    <col min="13" max="32" width="9" style="70"/>
    <col min="33" max="16384" width="8.64166666666667" style="70"/>
  </cols>
  <sheetData>
    <row r="1" ht="15.4" spans="1:12">
      <c r="A1" s="71" t="s">
        <v>19</v>
      </c>
      <c r="B1" s="158" t="s">
        <v>572</v>
      </c>
      <c r="C1" s="73"/>
      <c r="D1" s="73"/>
      <c r="E1" s="73"/>
      <c r="F1" s="73"/>
      <c r="G1" s="73"/>
      <c r="H1" s="73"/>
      <c r="I1" s="73"/>
      <c r="J1" s="73"/>
      <c r="K1" s="73"/>
      <c r="L1" s="73"/>
    </row>
    <row r="2" s="67" customFormat="1" ht="30" customHeight="1" spans="1:12">
      <c r="A2" s="74" t="s">
        <v>1134</v>
      </c>
      <c r="B2" s="74"/>
      <c r="C2" s="74"/>
      <c r="D2" s="74"/>
      <c r="E2" s="74"/>
      <c r="F2" s="74"/>
      <c r="G2" s="74"/>
      <c r="H2" s="74"/>
      <c r="I2" s="74"/>
      <c r="J2" s="74"/>
      <c r="K2" s="74"/>
      <c r="L2" s="74"/>
    </row>
    <row r="3" ht="15" customHeight="1" spans="1:12">
      <c r="A3" s="75" t="str">
        <f>'1-汇总表'!A3:G3</f>
        <v>评估基准日：2020年7月30日</v>
      </c>
      <c r="B3" s="75"/>
      <c r="C3" s="75"/>
      <c r="D3" s="75"/>
      <c r="E3" s="75"/>
      <c r="F3" s="75"/>
      <c r="G3" s="75"/>
      <c r="H3" s="168"/>
      <c r="I3" s="168"/>
      <c r="J3" s="168"/>
      <c r="K3" s="168"/>
      <c r="L3" s="168"/>
    </row>
    <row r="4" ht="15" customHeight="1" spans="1:12">
      <c r="A4" s="76"/>
      <c r="B4" s="76"/>
      <c r="C4" s="76"/>
      <c r="D4" s="76"/>
      <c r="E4" s="76"/>
      <c r="F4" s="76"/>
      <c r="G4" s="76"/>
      <c r="H4" s="178"/>
      <c r="I4" s="178"/>
      <c r="J4" s="178"/>
      <c r="K4" s="178"/>
      <c r="L4" s="169" t="s">
        <v>1135</v>
      </c>
    </row>
    <row r="5" ht="15" customHeight="1" spans="1:12">
      <c r="A5" s="78" t="str">
        <f>'1-汇总表'!A5</f>
        <v>被评估单位（或产权持有单位）：贡山县隆鑫矿业有限公司</v>
      </c>
      <c r="L5" s="170" t="s">
        <v>22</v>
      </c>
    </row>
    <row r="6" s="182" customFormat="1" ht="30" customHeight="1" spans="1:12">
      <c r="A6" s="174" t="s">
        <v>379</v>
      </c>
      <c r="B6" s="174" t="s">
        <v>1136</v>
      </c>
      <c r="C6" s="174" t="s">
        <v>974</v>
      </c>
      <c r="D6" s="174" t="s">
        <v>1137</v>
      </c>
      <c r="E6" s="174" t="s">
        <v>860</v>
      </c>
      <c r="F6" s="179" t="s">
        <v>541</v>
      </c>
      <c r="G6" s="161" t="s">
        <v>542</v>
      </c>
      <c r="H6" s="174" t="s">
        <v>1138</v>
      </c>
      <c r="I6" s="174" t="s">
        <v>543</v>
      </c>
      <c r="J6" s="64" t="s">
        <v>544</v>
      </c>
      <c r="K6" s="174" t="s">
        <v>576</v>
      </c>
      <c r="L6" s="174" t="s">
        <v>467</v>
      </c>
    </row>
    <row r="7" ht="15" customHeight="1" spans="1:12">
      <c r="A7" s="88"/>
      <c r="B7" s="165"/>
      <c r="C7" s="163"/>
      <c r="D7" s="88"/>
      <c r="E7" s="86"/>
      <c r="F7" s="84"/>
      <c r="G7" s="85"/>
      <c r="H7" s="183"/>
      <c r="I7" s="86"/>
      <c r="J7" s="86"/>
      <c r="K7" s="86" t="str">
        <f t="shared" ref="K7:K28" si="0">IF(G7=0,"",(I7-G7)/G7*100)</f>
        <v/>
      </c>
      <c r="L7" s="171"/>
    </row>
    <row r="8" ht="15" customHeight="1" spans="1:12">
      <c r="A8" s="88"/>
      <c r="B8" s="165"/>
      <c r="C8" s="163"/>
      <c r="D8" s="88"/>
      <c r="E8" s="86"/>
      <c r="F8" s="84"/>
      <c r="G8" s="85"/>
      <c r="H8" s="183"/>
      <c r="I8" s="86"/>
      <c r="J8" s="86"/>
      <c r="K8" s="86" t="str">
        <f t="shared" si="0"/>
        <v/>
      </c>
      <c r="L8" s="171"/>
    </row>
    <row r="9" ht="15" customHeight="1" spans="1:12">
      <c r="A9" s="88"/>
      <c r="B9" s="165"/>
      <c r="C9" s="163"/>
      <c r="D9" s="88"/>
      <c r="E9" s="86"/>
      <c r="F9" s="84"/>
      <c r="G9" s="85"/>
      <c r="H9" s="183"/>
      <c r="I9" s="86"/>
      <c r="J9" s="86"/>
      <c r="K9" s="86" t="str">
        <f t="shared" si="0"/>
        <v/>
      </c>
      <c r="L9" s="171"/>
    </row>
    <row r="10" ht="15" customHeight="1" spans="1:12">
      <c r="A10" s="88"/>
      <c r="B10" s="165"/>
      <c r="C10" s="163"/>
      <c r="D10" s="88"/>
      <c r="E10" s="86"/>
      <c r="F10" s="84"/>
      <c r="G10" s="85"/>
      <c r="H10" s="183"/>
      <c r="I10" s="86"/>
      <c r="J10" s="86"/>
      <c r="K10" s="86" t="str">
        <f t="shared" si="0"/>
        <v/>
      </c>
      <c r="L10" s="171"/>
    </row>
    <row r="11" ht="15" customHeight="1" spans="1:12">
      <c r="A11" s="88"/>
      <c r="B11" s="165"/>
      <c r="C11" s="163"/>
      <c r="D11" s="88"/>
      <c r="E11" s="86"/>
      <c r="F11" s="84"/>
      <c r="G11" s="85"/>
      <c r="H11" s="183"/>
      <c r="I11" s="86"/>
      <c r="J11" s="86"/>
      <c r="K11" s="86" t="str">
        <f t="shared" si="0"/>
        <v/>
      </c>
      <c r="L11" s="171"/>
    </row>
    <row r="12" ht="15" customHeight="1" spans="1:12">
      <c r="A12" s="88"/>
      <c r="B12" s="165"/>
      <c r="C12" s="163"/>
      <c r="D12" s="88"/>
      <c r="E12" s="86"/>
      <c r="F12" s="84"/>
      <c r="G12" s="85"/>
      <c r="H12" s="183"/>
      <c r="I12" s="86"/>
      <c r="J12" s="86"/>
      <c r="K12" s="86" t="str">
        <f t="shared" si="0"/>
        <v/>
      </c>
      <c r="L12" s="171"/>
    </row>
    <row r="13" ht="15" customHeight="1" spans="1:12">
      <c r="A13" s="88"/>
      <c r="B13" s="165"/>
      <c r="C13" s="163"/>
      <c r="D13" s="88"/>
      <c r="E13" s="86"/>
      <c r="F13" s="84"/>
      <c r="G13" s="85"/>
      <c r="H13" s="183"/>
      <c r="I13" s="86"/>
      <c r="J13" s="86"/>
      <c r="K13" s="86" t="str">
        <f t="shared" si="0"/>
        <v/>
      </c>
      <c r="L13" s="171"/>
    </row>
    <row r="14" ht="15" customHeight="1" spans="1:12">
      <c r="A14" s="88"/>
      <c r="B14" s="165"/>
      <c r="C14" s="163"/>
      <c r="D14" s="88"/>
      <c r="E14" s="86"/>
      <c r="F14" s="84"/>
      <c r="G14" s="85"/>
      <c r="H14" s="183"/>
      <c r="I14" s="86"/>
      <c r="J14" s="86"/>
      <c r="K14" s="86" t="str">
        <f t="shared" si="0"/>
        <v/>
      </c>
      <c r="L14" s="171"/>
    </row>
    <row r="15" ht="15" customHeight="1" spans="1:12">
      <c r="A15" s="88"/>
      <c r="B15" s="165"/>
      <c r="C15" s="163"/>
      <c r="D15" s="88"/>
      <c r="E15" s="86"/>
      <c r="F15" s="84"/>
      <c r="G15" s="85"/>
      <c r="H15" s="183"/>
      <c r="I15" s="86"/>
      <c r="J15" s="86"/>
      <c r="K15" s="86" t="str">
        <f t="shared" si="0"/>
        <v/>
      </c>
      <c r="L15" s="171"/>
    </row>
    <row r="16" ht="15" customHeight="1" spans="1:12">
      <c r="A16" s="88"/>
      <c r="B16" s="165"/>
      <c r="C16" s="163"/>
      <c r="D16" s="88"/>
      <c r="E16" s="86"/>
      <c r="F16" s="84"/>
      <c r="G16" s="85"/>
      <c r="H16" s="183"/>
      <c r="I16" s="86"/>
      <c r="J16" s="86"/>
      <c r="K16" s="86" t="str">
        <f t="shared" si="0"/>
        <v/>
      </c>
      <c r="L16" s="171"/>
    </row>
    <row r="17" ht="15" customHeight="1" spans="1:12">
      <c r="A17" s="88"/>
      <c r="B17" s="165"/>
      <c r="C17" s="163"/>
      <c r="D17" s="88"/>
      <c r="E17" s="86"/>
      <c r="F17" s="84"/>
      <c r="G17" s="85"/>
      <c r="H17" s="183"/>
      <c r="I17" s="86"/>
      <c r="J17" s="86"/>
      <c r="K17" s="86" t="str">
        <f t="shared" si="0"/>
        <v/>
      </c>
      <c r="L17" s="171"/>
    </row>
    <row r="18" ht="15" customHeight="1" spans="1:12">
      <c r="A18" s="88"/>
      <c r="B18" s="165"/>
      <c r="C18" s="163"/>
      <c r="D18" s="88"/>
      <c r="E18" s="86"/>
      <c r="F18" s="84"/>
      <c r="G18" s="85"/>
      <c r="H18" s="183"/>
      <c r="I18" s="86"/>
      <c r="J18" s="86"/>
      <c r="K18" s="86" t="str">
        <f t="shared" si="0"/>
        <v/>
      </c>
      <c r="L18" s="171"/>
    </row>
    <row r="19" ht="15" customHeight="1" spans="1:12">
      <c r="A19" s="88"/>
      <c r="B19" s="165"/>
      <c r="C19" s="163"/>
      <c r="D19" s="88"/>
      <c r="E19" s="86"/>
      <c r="F19" s="84"/>
      <c r="G19" s="85"/>
      <c r="H19" s="183"/>
      <c r="I19" s="86"/>
      <c r="J19" s="86"/>
      <c r="K19" s="86" t="str">
        <f t="shared" si="0"/>
        <v/>
      </c>
      <c r="L19" s="171"/>
    </row>
    <row r="20" ht="15" customHeight="1" spans="1:12">
      <c r="A20" s="88"/>
      <c r="B20" s="165"/>
      <c r="C20" s="163"/>
      <c r="D20" s="88"/>
      <c r="E20" s="86"/>
      <c r="F20" s="84"/>
      <c r="G20" s="85"/>
      <c r="H20" s="183"/>
      <c r="I20" s="86"/>
      <c r="J20" s="86"/>
      <c r="K20" s="86" t="str">
        <f t="shared" si="0"/>
        <v/>
      </c>
      <c r="L20" s="171"/>
    </row>
    <row r="21" ht="15" customHeight="1" spans="1:12">
      <c r="A21" s="88"/>
      <c r="B21" s="165"/>
      <c r="C21" s="163"/>
      <c r="D21" s="88"/>
      <c r="E21" s="86"/>
      <c r="F21" s="84"/>
      <c r="G21" s="85"/>
      <c r="H21" s="183"/>
      <c r="I21" s="86"/>
      <c r="J21" s="86"/>
      <c r="K21" s="86" t="str">
        <f t="shared" si="0"/>
        <v/>
      </c>
      <c r="L21" s="171"/>
    </row>
    <row r="22" ht="15" customHeight="1" spans="1:12">
      <c r="A22" s="88"/>
      <c r="B22" s="165"/>
      <c r="C22" s="163"/>
      <c r="D22" s="88"/>
      <c r="E22" s="86"/>
      <c r="F22" s="84"/>
      <c r="G22" s="85"/>
      <c r="H22" s="183"/>
      <c r="I22" s="86"/>
      <c r="J22" s="86"/>
      <c r="K22" s="86" t="str">
        <f t="shared" si="0"/>
        <v/>
      </c>
      <c r="L22" s="171"/>
    </row>
    <row r="23" ht="15" customHeight="1" spans="1:12">
      <c r="A23" s="88"/>
      <c r="B23" s="165"/>
      <c r="C23" s="163"/>
      <c r="D23" s="88"/>
      <c r="E23" s="86"/>
      <c r="F23" s="84"/>
      <c r="G23" s="85"/>
      <c r="H23" s="183"/>
      <c r="I23" s="86"/>
      <c r="J23" s="86"/>
      <c r="K23" s="86" t="str">
        <f t="shared" si="0"/>
        <v/>
      </c>
      <c r="L23" s="171"/>
    </row>
    <row r="24" ht="15" customHeight="1" spans="1:12">
      <c r="A24" s="88"/>
      <c r="B24" s="165"/>
      <c r="C24" s="163"/>
      <c r="D24" s="88"/>
      <c r="E24" s="86"/>
      <c r="F24" s="84"/>
      <c r="G24" s="85"/>
      <c r="H24" s="183"/>
      <c r="I24" s="86"/>
      <c r="J24" s="86"/>
      <c r="K24" s="86" t="str">
        <f t="shared" si="0"/>
        <v/>
      </c>
      <c r="L24" s="171"/>
    </row>
    <row r="25" ht="15" customHeight="1" spans="1:12">
      <c r="A25" s="88"/>
      <c r="B25" s="165"/>
      <c r="C25" s="163"/>
      <c r="D25" s="88"/>
      <c r="E25" s="86"/>
      <c r="F25" s="84"/>
      <c r="G25" s="85"/>
      <c r="H25" s="183"/>
      <c r="I25" s="86"/>
      <c r="J25" s="86"/>
      <c r="K25" s="86" t="str">
        <f t="shared" si="0"/>
        <v/>
      </c>
      <c r="L25" s="171"/>
    </row>
    <row r="26" ht="15" customHeight="1" spans="1:12">
      <c r="A26" s="91" t="s">
        <v>656</v>
      </c>
      <c r="B26" s="92"/>
      <c r="C26" s="163"/>
      <c r="D26" s="88"/>
      <c r="E26" s="86"/>
      <c r="F26" s="84"/>
      <c r="G26" s="85">
        <f>SUM(G7:G25)</f>
        <v>0</v>
      </c>
      <c r="H26" s="183"/>
      <c r="I26" s="86">
        <f>SUM(I7:I25)</f>
        <v>0</v>
      </c>
      <c r="J26" s="86">
        <f>I26-G26</f>
        <v>0</v>
      </c>
      <c r="K26" s="86" t="str">
        <f t="shared" si="0"/>
        <v/>
      </c>
      <c r="L26" s="171"/>
    </row>
    <row r="27" ht="15" customHeight="1" spans="1:12">
      <c r="A27" s="91" t="s">
        <v>1139</v>
      </c>
      <c r="B27" s="92"/>
      <c r="C27" s="163"/>
      <c r="D27" s="88"/>
      <c r="E27" s="86"/>
      <c r="F27" s="84"/>
      <c r="G27" s="85"/>
      <c r="H27" s="183"/>
      <c r="I27" s="86"/>
      <c r="J27" s="86">
        <f>I27-G27</f>
        <v>0</v>
      </c>
      <c r="K27" s="86" t="str">
        <f t="shared" si="0"/>
        <v/>
      </c>
      <c r="L27" s="171"/>
    </row>
    <row r="28" ht="15" customHeight="1" spans="1:12">
      <c r="A28" s="91" t="s">
        <v>656</v>
      </c>
      <c r="B28" s="92"/>
      <c r="C28" s="163"/>
      <c r="D28" s="88"/>
      <c r="E28" s="86"/>
      <c r="F28" s="84">
        <f>SUM(F7:F27)</f>
        <v>0</v>
      </c>
      <c r="G28" s="85">
        <f>G26-G27</f>
        <v>0</v>
      </c>
      <c r="H28" s="183"/>
      <c r="I28" s="86">
        <f>I26-I27</f>
        <v>0</v>
      </c>
      <c r="J28" s="86">
        <f>I28-G28</f>
        <v>0</v>
      </c>
      <c r="K28" s="86" t="str">
        <f t="shared" si="0"/>
        <v/>
      </c>
      <c r="L28" s="171"/>
    </row>
    <row r="29" customHeight="1" spans="1:10">
      <c r="A29" s="184" t="str">
        <f>封面!$D$17&amp;封面!$E$17</f>
        <v>被评估单位（或产权持有单位）填表人：</v>
      </c>
      <c r="B29" s="69"/>
      <c r="G29" s="167"/>
      <c r="J29" s="69" t="str">
        <f>"评估人员："&amp;评估人员!D24</f>
        <v>评估人员：</v>
      </c>
    </row>
    <row r="30" customHeight="1" spans="1:2">
      <c r="A30" s="184" t="str">
        <f>封面!$D$19&amp;封面!$E$19&amp;封面!$F$19&amp;封面!$G$19&amp;封面!$H$19&amp;封面!$I$19&amp;封面!$J$19</f>
        <v>填表日期：2020年5月20日</v>
      </c>
      <c r="B30" s="69"/>
    </row>
  </sheetData>
  <mergeCells count="5">
    <mergeCell ref="A2:L2"/>
    <mergeCell ref="A3:L3"/>
    <mergeCell ref="A26:B26"/>
    <mergeCell ref="A27:B27"/>
    <mergeCell ref="A28:B28"/>
  </mergeCells>
  <hyperlinks>
    <hyperlink ref="A1" location="索引目录!E53" display="返回索引页"/>
    <hyperlink ref="B1" location="'4-12无形资产汇总'!A1"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&amp;R&amp;"宋体,常规"&amp;10
&amp;"仿宋_GB2312,常规"共&amp;N页第&amp;P页</oddHeader>
  </headerFooter>
  <legacyDrawing r:id="rId2"/>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0"/>
  <sheetViews>
    <sheetView workbookViewId="0">
      <pane xSplit="5" ySplit="6" topLeftCell="F7" activePane="bottomRight" state="frozen"/>
      <selection/>
      <selection pane="topRight"/>
      <selection pane="bottomLeft"/>
      <selection pane="bottomRight" activeCell="E15" sqref="E15"/>
    </sheetView>
  </sheetViews>
  <sheetFormatPr defaultColWidth="8.64166666666667" defaultRowHeight="15.75" customHeight="1"/>
  <cols>
    <col min="1" max="1" width="5.70833333333333" style="70" customWidth="1"/>
    <col min="2" max="2" width="32.3583333333333" style="70" customWidth="1"/>
    <col min="3" max="3" width="14.2083333333333" style="70" customWidth="1"/>
    <col min="4" max="4" width="13.3583333333333" style="70" hidden="1" customWidth="1" outlineLevel="1"/>
    <col min="5" max="5" width="19.5" style="70" customWidth="1" collapsed="1"/>
    <col min="6" max="7" width="19.3583333333333" style="70" customWidth="1"/>
    <col min="8" max="8" width="11.5666666666667" style="70" customWidth="1"/>
    <col min="9" max="9" width="14.2083333333333" style="70" customWidth="1"/>
    <col min="10" max="32" width="9" style="70"/>
    <col min="33" max="16384" width="8.64166666666667" style="70"/>
  </cols>
  <sheetData>
    <row r="1" ht="15.4" spans="1:9">
      <c r="A1" s="71" t="s">
        <v>19</v>
      </c>
      <c r="B1" s="158" t="s">
        <v>572</v>
      </c>
      <c r="C1" s="73"/>
      <c r="D1" s="73"/>
      <c r="E1" s="73"/>
      <c r="F1" s="73"/>
      <c r="G1" s="73"/>
      <c r="H1" s="73"/>
      <c r="I1" s="73"/>
    </row>
    <row r="2" s="67" customFormat="1" ht="30" customHeight="1" spans="1:9">
      <c r="A2" s="74" t="s">
        <v>1140</v>
      </c>
      <c r="B2" s="74"/>
      <c r="C2" s="74"/>
      <c r="D2" s="74"/>
      <c r="E2" s="74"/>
      <c r="F2" s="74"/>
      <c r="G2" s="74"/>
      <c r="H2" s="74"/>
      <c r="I2" s="74"/>
    </row>
    <row r="3" ht="15" customHeight="1" spans="1:9">
      <c r="A3" s="75" t="str">
        <f>'1-汇总表'!A3:G3</f>
        <v>评估基准日：2020年7月30日</v>
      </c>
      <c r="B3" s="75"/>
      <c r="C3" s="75"/>
      <c r="D3" s="75"/>
      <c r="E3" s="75"/>
      <c r="F3" s="168"/>
      <c r="G3" s="168"/>
      <c r="H3" s="168"/>
      <c r="I3" s="168"/>
    </row>
    <row r="4" ht="15" customHeight="1" spans="1:9">
      <c r="A4" s="76"/>
      <c r="B4" s="76"/>
      <c r="C4" s="76"/>
      <c r="D4" s="76"/>
      <c r="E4" s="76"/>
      <c r="F4" s="178"/>
      <c r="G4" s="178"/>
      <c r="H4" s="178"/>
      <c r="I4" s="169" t="s">
        <v>1141</v>
      </c>
    </row>
    <row r="5" ht="15" customHeight="1" spans="1:9">
      <c r="A5" s="78" t="str">
        <f>'1-汇总表'!A5</f>
        <v>被评估单位（或产权持有单位）：贡山县隆鑫矿业有限公司</v>
      </c>
      <c r="I5" s="170" t="s">
        <v>22</v>
      </c>
    </row>
    <row r="6" s="73" customFormat="1" ht="30" customHeight="1" spans="1:9">
      <c r="A6" s="174" t="s">
        <v>379</v>
      </c>
      <c r="B6" s="174" t="s">
        <v>1136</v>
      </c>
      <c r="C6" s="174" t="s">
        <v>752</v>
      </c>
      <c r="D6" s="179" t="s">
        <v>541</v>
      </c>
      <c r="E6" s="161" t="s">
        <v>542</v>
      </c>
      <c r="F6" s="174" t="s">
        <v>543</v>
      </c>
      <c r="G6" s="64" t="s">
        <v>544</v>
      </c>
      <c r="H6" s="174" t="s">
        <v>576</v>
      </c>
      <c r="I6" s="174" t="s">
        <v>467</v>
      </c>
    </row>
    <row r="7" ht="15" customHeight="1" spans="1:9">
      <c r="A7" s="88"/>
      <c r="B7" s="165"/>
      <c r="C7" s="163"/>
      <c r="D7" s="84"/>
      <c r="E7" s="85"/>
      <c r="F7" s="86"/>
      <c r="G7" s="86"/>
      <c r="H7" s="86" t="str">
        <f t="shared" ref="H7:H28" si="0">IF(E7=0,"",(F7-E7)/E7*100)</f>
        <v/>
      </c>
      <c r="I7" s="171"/>
    </row>
    <row r="8" ht="15" customHeight="1" spans="1:9">
      <c r="A8" s="88"/>
      <c r="B8" s="165"/>
      <c r="C8" s="163"/>
      <c r="D8" s="84"/>
      <c r="E8" s="85"/>
      <c r="F8" s="86"/>
      <c r="G8" s="86"/>
      <c r="H8" s="86" t="str">
        <f t="shared" si="0"/>
        <v/>
      </c>
      <c r="I8" s="171"/>
    </row>
    <row r="9" ht="15" customHeight="1" spans="1:9">
      <c r="A9" s="88"/>
      <c r="B9" s="165"/>
      <c r="C9" s="163"/>
      <c r="D9" s="84"/>
      <c r="E9" s="85"/>
      <c r="F9" s="86"/>
      <c r="G9" s="86"/>
      <c r="H9" s="86" t="str">
        <f t="shared" si="0"/>
        <v/>
      </c>
      <c r="I9" s="171"/>
    </row>
    <row r="10" ht="15" customHeight="1" spans="1:9">
      <c r="A10" s="88"/>
      <c r="B10" s="165"/>
      <c r="C10" s="163"/>
      <c r="D10" s="84"/>
      <c r="E10" s="85"/>
      <c r="F10" s="86"/>
      <c r="G10" s="86"/>
      <c r="H10" s="86" t="str">
        <f t="shared" si="0"/>
        <v/>
      </c>
      <c r="I10" s="171"/>
    </row>
    <row r="11" ht="15" customHeight="1" spans="1:9">
      <c r="A11" s="88"/>
      <c r="B11" s="165"/>
      <c r="C11" s="163"/>
      <c r="D11" s="84"/>
      <c r="E11" s="85"/>
      <c r="F11" s="86"/>
      <c r="G11" s="86"/>
      <c r="H11" s="86" t="str">
        <f t="shared" si="0"/>
        <v/>
      </c>
      <c r="I11" s="171"/>
    </row>
    <row r="12" ht="15" customHeight="1" spans="1:9">
      <c r="A12" s="88"/>
      <c r="B12" s="165"/>
      <c r="C12" s="163"/>
      <c r="D12" s="84"/>
      <c r="E12" s="85"/>
      <c r="F12" s="86"/>
      <c r="G12" s="86"/>
      <c r="H12" s="86" t="str">
        <f t="shared" si="0"/>
        <v/>
      </c>
      <c r="I12" s="171"/>
    </row>
    <row r="13" ht="15" customHeight="1" spans="1:9">
      <c r="A13" s="88"/>
      <c r="B13" s="165"/>
      <c r="C13" s="163"/>
      <c r="D13" s="84"/>
      <c r="E13" s="85"/>
      <c r="F13" s="86"/>
      <c r="G13" s="86"/>
      <c r="H13" s="86" t="str">
        <f t="shared" si="0"/>
        <v/>
      </c>
      <c r="I13" s="171"/>
    </row>
    <row r="14" ht="15" customHeight="1" spans="1:9">
      <c r="A14" s="88"/>
      <c r="B14" s="165"/>
      <c r="C14" s="163"/>
      <c r="D14" s="84"/>
      <c r="E14" s="85"/>
      <c r="F14" s="86"/>
      <c r="G14" s="86"/>
      <c r="H14" s="86" t="str">
        <f t="shared" si="0"/>
        <v/>
      </c>
      <c r="I14" s="171"/>
    </row>
    <row r="15" ht="15" customHeight="1" spans="1:9">
      <c r="A15" s="88"/>
      <c r="B15" s="165"/>
      <c r="C15" s="163"/>
      <c r="D15" s="84"/>
      <c r="E15" s="85"/>
      <c r="F15" s="86"/>
      <c r="G15" s="86"/>
      <c r="H15" s="86" t="str">
        <f t="shared" si="0"/>
        <v/>
      </c>
      <c r="I15" s="171"/>
    </row>
    <row r="16" ht="15" customHeight="1" spans="1:9">
      <c r="A16" s="88"/>
      <c r="B16" s="165"/>
      <c r="C16" s="163"/>
      <c r="D16" s="84"/>
      <c r="E16" s="85"/>
      <c r="F16" s="86"/>
      <c r="G16" s="86"/>
      <c r="H16" s="86" t="str">
        <f t="shared" si="0"/>
        <v/>
      </c>
      <c r="I16" s="171"/>
    </row>
    <row r="17" ht="15" customHeight="1" spans="1:9">
      <c r="A17" s="88"/>
      <c r="B17" s="165"/>
      <c r="C17" s="163"/>
      <c r="D17" s="84"/>
      <c r="E17" s="85"/>
      <c r="F17" s="86"/>
      <c r="G17" s="86"/>
      <c r="H17" s="86" t="str">
        <f t="shared" si="0"/>
        <v/>
      </c>
      <c r="I17" s="171"/>
    </row>
    <row r="18" ht="15" customHeight="1" spans="1:9">
      <c r="A18" s="88"/>
      <c r="B18" s="165"/>
      <c r="C18" s="163"/>
      <c r="D18" s="84"/>
      <c r="E18" s="85"/>
      <c r="F18" s="86"/>
      <c r="G18" s="86"/>
      <c r="H18" s="86" t="str">
        <f t="shared" si="0"/>
        <v/>
      </c>
      <c r="I18" s="171"/>
    </row>
    <row r="19" ht="15" customHeight="1" spans="1:9">
      <c r="A19" s="88"/>
      <c r="B19" s="165"/>
      <c r="C19" s="163"/>
      <c r="D19" s="84"/>
      <c r="E19" s="85"/>
      <c r="F19" s="86"/>
      <c r="G19" s="86"/>
      <c r="H19" s="86" t="str">
        <f t="shared" si="0"/>
        <v/>
      </c>
      <c r="I19" s="171"/>
    </row>
    <row r="20" ht="15" customHeight="1" spans="1:9">
      <c r="A20" s="88"/>
      <c r="B20" s="165"/>
      <c r="C20" s="163"/>
      <c r="D20" s="84"/>
      <c r="E20" s="85"/>
      <c r="F20" s="86"/>
      <c r="G20" s="86"/>
      <c r="H20" s="86" t="str">
        <f t="shared" si="0"/>
        <v/>
      </c>
      <c r="I20" s="171"/>
    </row>
    <row r="21" ht="15" customHeight="1" spans="1:9">
      <c r="A21" s="88"/>
      <c r="B21" s="165"/>
      <c r="C21" s="163"/>
      <c r="D21" s="84"/>
      <c r="E21" s="85"/>
      <c r="F21" s="86"/>
      <c r="G21" s="86"/>
      <c r="H21" s="86" t="str">
        <f t="shared" si="0"/>
        <v/>
      </c>
      <c r="I21" s="171"/>
    </row>
    <row r="22" ht="15" customHeight="1" spans="1:9">
      <c r="A22" s="88"/>
      <c r="B22" s="165"/>
      <c r="C22" s="163"/>
      <c r="D22" s="84"/>
      <c r="E22" s="85"/>
      <c r="F22" s="86"/>
      <c r="G22" s="86"/>
      <c r="H22" s="86" t="str">
        <f t="shared" si="0"/>
        <v/>
      </c>
      <c r="I22" s="171"/>
    </row>
    <row r="23" ht="15" customHeight="1" spans="1:9">
      <c r="A23" s="88"/>
      <c r="B23" s="165"/>
      <c r="C23" s="163"/>
      <c r="D23" s="84"/>
      <c r="E23" s="85"/>
      <c r="F23" s="86"/>
      <c r="G23" s="86"/>
      <c r="H23" s="86" t="str">
        <f t="shared" si="0"/>
        <v/>
      </c>
      <c r="I23" s="171"/>
    </row>
    <row r="24" ht="15" customHeight="1" spans="1:9">
      <c r="A24" s="88"/>
      <c r="B24" s="165"/>
      <c r="C24" s="163"/>
      <c r="D24" s="84"/>
      <c r="E24" s="85"/>
      <c r="F24" s="86"/>
      <c r="G24" s="86"/>
      <c r="H24" s="86" t="str">
        <f t="shared" si="0"/>
        <v/>
      </c>
      <c r="I24" s="171"/>
    </row>
    <row r="25" ht="15" customHeight="1" spans="1:9">
      <c r="A25" s="88"/>
      <c r="B25" s="165"/>
      <c r="C25" s="163"/>
      <c r="D25" s="84"/>
      <c r="E25" s="85"/>
      <c r="F25" s="86"/>
      <c r="G25" s="86"/>
      <c r="H25" s="86" t="str">
        <f t="shared" si="0"/>
        <v/>
      </c>
      <c r="I25" s="171"/>
    </row>
    <row r="26" ht="15" customHeight="1" spans="1:9">
      <c r="A26" s="88"/>
      <c r="B26" s="165"/>
      <c r="C26" s="163"/>
      <c r="D26" s="84"/>
      <c r="E26" s="85"/>
      <c r="F26" s="86"/>
      <c r="G26" s="86"/>
      <c r="H26" s="86" t="str">
        <f t="shared" si="0"/>
        <v/>
      </c>
      <c r="I26" s="171"/>
    </row>
    <row r="27" ht="15" customHeight="1" spans="1:9">
      <c r="A27" s="88"/>
      <c r="B27" s="165"/>
      <c r="C27" s="163"/>
      <c r="D27" s="84"/>
      <c r="E27" s="85"/>
      <c r="F27" s="86"/>
      <c r="G27" s="86"/>
      <c r="H27" s="86" t="str">
        <f t="shared" si="0"/>
        <v/>
      </c>
      <c r="I27" s="171"/>
    </row>
    <row r="28" ht="15" customHeight="1" spans="1:9">
      <c r="A28" s="91" t="s">
        <v>656</v>
      </c>
      <c r="B28" s="92"/>
      <c r="C28" s="163"/>
      <c r="D28" s="84">
        <f>SUM(D7:D27)</f>
        <v>0</v>
      </c>
      <c r="E28" s="85">
        <f>SUM(E7:E27)</f>
        <v>0</v>
      </c>
      <c r="F28" s="86">
        <f>SUM(F7:F27)</f>
        <v>0</v>
      </c>
      <c r="G28" s="86">
        <f>F28-E28</f>
        <v>0</v>
      </c>
      <c r="H28" s="86" t="str">
        <f t="shared" si="0"/>
        <v/>
      </c>
      <c r="I28" s="171"/>
    </row>
    <row r="29" customHeight="1" spans="1:7">
      <c r="A29" s="37" t="str">
        <f>封面!$D$17&amp;封面!$E$17</f>
        <v>被评估单位（或产权持有单位）填表人：</v>
      </c>
      <c r="B29" s="69"/>
      <c r="E29" s="167"/>
      <c r="G29" s="38" t="str">
        <f>"评估人员："&amp;评估人员!$D$28</f>
        <v>评估人员：</v>
      </c>
    </row>
    <row r="30" customHeight="1" spans="1:2">
      <c r="A30" s="37" t="str">
        <f>封面!$D$19&amp;封面!$E$19&amp;封面!$F$19&amp;封面!$G$19&amp;封面!$H$19&amp;封面!$I$19&amp;封面!$J$19</f>
        <v>填表日期：2020年5月20日</v>
      </c>
      <c r="B30" s="69"/>
    </row>
  </sheetData>
  <mergeCells count="3">
    <mergeCell ref="A2:I2"/>
    <mergeCell ref="A3:I3"/>
    <mergeCell ref="A28:B28"/>
  </mergeCells>
  <hyperlinks>
    <hyperlink ref="A1" location="索引目录!D54" display="返回索引页"/>
    <hyperlink ref="B1" location="'4-非流动资产汇总'!B19"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&amp;R&amp;"宋体,常规"&amp;10
&amp;"仿宋_GB2312,常规"共&amp;N页第&amp;P页</oddHeader>
  </headerFooter>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0"/>
  <sheetViews>
    <sheetView workbookViewId="0">
      <pane xSplit="5" ySplit="6" topLeftCell="F7" activePane="bottomRight" state="frozen"/>
      <selection/>
      <selection pane="topRight"/>
      <selection pane="bottomLeft"/>
      <selection pane="bottomRight" activeCell="F7" sqref="F7"/>
    </sheetView>
  </sheetViews>
  <sheetFormatPr defaultColWidth="8.64166666666667" defaultRowHeight="15.75" customHeight="1"/>
  <cols>
    <col min="1" max="1" width="7.56666666666667" style="13" customWidth="1"/>
    <col min="2" max="2" width="27.0666666666667" style="13" customWidth="1"/>
    <col min="3" max="3" width="12" style="13" customWidth="1"/>
    <col min="4" max="4" width="17.5666666666667" style="13" hidden="1" customWidth="1" outlineLevel="1"/>
    <col min="5" max="5" width="18.7083333333333" style="13" customWidth="1" collapsed="1"/>
    <col min="6" max="6" width="20.0666666666667" style="13" customWidth="1"/>
    <col min="7" max="7" width="18.8583333333333" style="13" customWidth="1"/>
    <col min="8" max="8" width="11.5666666666667" style="13" customWidth="1"/>
    <col min="9" max="9" width="18" style="13" customWidth="1"/>
    <col min="10" max="32" width="9" style="13"/>
    <col min="33" max="16384" width="8.64166666666667" style="13"/>
  </cols>
  <sheetData>
    <row r="1" ht="15.4" spans="1:9">
      <c r="A1" s="180" t="s">
        <v>19</v>
      </c>
      <c r="B1" s="15" t="s">
        <v>572</v>
      </c>
      <c r="C1" s="16"/>
      <c r="D1" s="16"/>
      <c r="E1" s="16"/>
      <c r="F1" s="16"/>
      <c r="G1" s="16"/>
      <c r="H1" s="16"/>
      <c r="I1" s="16"/>
    </row>
    <row r="2" s="47" customFormat="1" ht="30" customHeight="1" spans="1:9">
      <c r="A2" s="17" t="s">
        <v>1142</v>
      </c>
      <c r="B2" s="17"/>
      <c r="C2" s="17"/>
      <c r="D2" s="17"/>
      <c r="E2" s="17"/>
      <c r="F2" s="17"/>
      <c r="G2" s="17"/>
      <c r="H2" s="17"/>
      <c r="I2" s="17"/>
    </row>
    <row r="3" ht="15" customHeight="1" spans="1:9">
      <c r="A3" s="18" t="str">
        <f>'1-汇总表'!A3:G3</f>
        <v>评估基准日：2020年7月30日</v>
      </c>
      <c r="B3" s="18"/>
      <c r="C3" s="18"/>
      <c r="D3" s="18"/>
      <c r="E3" s="18"/>
      <c r="F3" s="19"/>
      <c r="G3" s="19"/>
      <c r="H3" s="19"/>
      <c r="I3" s="19"/>
    </row>
    <row r="4" ht="15" customHeight="1" spans="1:9">
      <c r="A4" s="20"/>
      <c r="B4" s="20"/>
      <c r="C4" s="20"/>
      <c r="D4" s="20"/>
      <c r="E4" s="20"/>
      <c r="F4" s="56"/>
      <c r="G4" s="56"/>
      <c r="H4" s="56"/>
      <c r="I4" s="21" t="s">
        <v>1143</v>
      </c>
    </row>
    <row r="5" ht="15" customHeight="1" spans="1:9">
      <c r="A5" s="22" t="str">
        <f>'1-汇总表'!A5</f>
        <v>被评估单位（或产权持有单位）：贡山县隆鑫矿业有限公司</v>
      </c>
      <c r="I5" s="23" t="s">
        <v>22</v>
      </c>
    </row>
    <row r="6" s="16" customFormat="1" ht="30" customHeight="1" spans="1:9">
      <c r="A6" s="64" t="s">
        <v>379</v>
      </c>
      <c r="B6" s="64" t="s">
        <v>1136</v>
      </c>
      <c r="C6" s="24" t="s">
        <v>974</v>
      </c>
      <c r="D6" s="181" t="s">
        <v>541</v>
      </c>
      <c r="E6" s="26" t="s">
        <v>542</v>
      </c>
      <c r="F6" s="64" t="s">
        <v>543</v>
      </c>
      <c r="G6" s="64" t="s">
        <v>544</v>
      </c>
      <c r="H6" s="64" t="s">
        <v>576</v>
      </c>
      <c r="I6" s="64" t="s">
        <v>467</v>
      </c>
    </row>
    <row r="7" ht="15" customHeight="1" spans="1:9">
      <c r="A7" s="27"/>
      <c r="B7" s="28"/>
      <c r="C7" s="29"/>
      <c r="D7" s="31"/>
      <c r="E7" s="34"/>
      <c r="F7" s="32"/>
      <c r="G7" s="32"/>
      <c r="H7" s="32" t="str">
        <f t="shared" ref="H7:H28" si="0">IF(E7=0,"",(F7-E7)/E7*100)</f>
        <v/>
      </c>
      <c r="I7" s="33"/>
    </row>
    <row r="8" ht="15" customHeight="1" spans="1:9">
      <c r="A8" s="27"/>
      <c r="B8" s="28"/>
      <c r="C8" s="29"/>
      <c r="D8" s="31"/>
      <c r="E8" s="34"/>
      <c r="F8" s="32"/>
      <c r="G8" s="32"/>
      <c r="H8" s="32" t="str">
        <f t="shared" si="0"/>
        <v/>
      </c>
      <c r="I8" s="33"/>
    </row>
    <row r="9" ht="15" customHeight="1" spans="1:9">
      <c r="A9" s="27"/>
      <c r="B9" s="28"/>
      <c r="C9" s="29"/>
      <c r="D9" s="31"/>
      <c r="E9" s="34"/>
      <c r="F9" s="32"/>
      <c r="G9" s="32"/>
      <c r="H9" s="32" t="str">
        <f t="shared" si="0"/>
        <v/>
      </c>
      <c r="I9" s="33"/>
    </row>
    <row r="10" ht="15" customHeight="1" spans="1:9">
      <c r="A10" s="27"/>
      <c r="B10" s="28"/>
      <c r="C10" s="29"/>
      <c r="D10" s="31"/>
      <c r="E10" s="34"/>
      <c r="F10" s="32"/>
      <c r="G10" s="32"/>
      <c r="H10" s="32" t="str">
        <f t="shared" si="0"/>
        <v/>
      </c>
      <c r="I10" s="33"/>
    </row>
    <row r="11" ht="15" customHeight="1" spans="1:9">
      <c r="A11" s="27"/>
      <c r="B11" s="28"/>
      <c r="C11" s="29"/>
      <c r="D11" s="31"/>
      <c r="E11" s="34"/>
      <c r="F11" s="32"/>
      <c r="G11" s="32"/>
      <c r="H11" s="32" t="str">
        <f t="shared" si="0"/>
        <v/>
      </c>
      <c r="I11" s="33"/>
    </row>
    <row r="12" ht="15" customHeight="1" spans="1:9">
      <c r="A12" s="27"/>
      <c r="B12" s="28"/>
      <c r="C12" s="29"/>
      <c r="D12" s="31"/>
      <c r="E12" s="34"/>
      <c r="F12" s="32"/>
      <c r="G12" s="32"/>
      <c r="H12" s="32" t="str">
        <f t="shared" si="0"/>
        <v/>
      </c>
      <c r="I12" s="33"/>
    </row>
    <row r="13" ht="15" customHeight="1" spans="1:9">
      <c r="A13" s="27"/>
      <c r="B13" s="28"/>
      <c r="C13" s="29"/>
      <c r="D13" s="31"/>
      <c r="E13" s="34"/>
      <c r="F13" s="32"/>
      <c r="G13" s="32"/>
      <c r="H13" s="32" t="str">
        <f t="shared" si="0"/>
        <v/>
      </c>
      <c r="I13" s="33"/>
    </row>
    <row r="14" ht="15" customHeight="1" spans="1:9">
      <c r="A14" s="27"/>
      <c r="B14" s="28"/>
      <c r="C14" s="29"/>
      <c r="D14" s="31"/>
      <c r="E14" s="34"/>
      <c r="F14" s="32"/>
      <c r="G14" s="32"/>
      <c r="H14" s="32" t="str">
        <f t="shared" si="0"/>
        <v/>
      </c>
      <c r="I14" s="33"/>
    </row>
    <row r="15" ht="15" customHeight="1" spans="1:9">
      <c r="A15" s="27"/>
      <c r="B15" s="28"/>
      <c r="C15" s="29"/>
      <c r="D15" s="31"/>
      <c r="E15" s="34"/>
      <c r="F15" s="32"/>
      <c r="G15" s="32"/>
      <c r="H15" s="32" t="str">
        <f t="shared" si="0"/>
        <v/>
      </c>
      <c r="I15" s="33"/>
    </row>
    <row r="16" ht="15" customHeight="1" spans="1:9">
      <c r="A16" s="27"/>
      <c r="B16" s="28"/>
      <c r="C16" s="29"/>
      <c r="D16" s="31"/>
      <c r="E16" s="34"/>
      <c r="F16" s="32"/>
      <c r="G16" s="32"/>
      <c r="H16" s="32" t="str">
        <f t="shared" si="0"/>
        <v/>
      </c>
      <c r="I16" s="33"/>
    </row>
    <row r="17" ht="15" customHeight="1" spans="1:9">
      <c r="A17" s="27"/>
      <c r="B17" s="28"/>
      <c r="C17" s="29"/>
      <c r="D17" s="31"/>
      <c r="E17" s="34"/>
      <c r="F17" s="32"/>
      <c r="G17" s="32"/>
      <c r="H17" s="32" t="str">
        <f t="shared" si="0"/>
        <v/>
      </c>
      <c r="I17" s="33"/>
    </row>
    <row r="18" ht="15" customHeight="1" spans="1:9">
      <c r="A18" s="27"/>
      <c r="B18" s="28"/>
      <c r="C18" s="29"/>
      <c r="D18" s="31"/>
      <c r="E18" s="34"/>
      <c r="F18" s="32"/>
      <c r="G18" s="32"/>
      <c r="H18" s="32" t="str">
        <f t="shared" si="0"/>
        <v/>
      </c>
      <c r="I18" s="33"/>
    </row>
    <row r="19" ht="15" customHeight="1" spans="1:9">
      <c r="A19" s="27"/>
      <c r="B19" s="28"/>
      <c r="C19" s="29"/>
      <c r="D19" s="31"/>
      <c r="E19" s="34"/>
      <c r="F19" s="32"/>
      <c r="G19" s="32"/>
      <c r="H19" s="32" t="str">
        <f t="shared" si="0"/>
        <v/>
      </c>
      <c r="I19" s="33"/>
    </row>
    <row r="20" ht="15" customHeight="1" spans="1:9">
      <c r="A20" s="27"/>
      <c r="B20" s="28"/>
      <c r="C20" s="29"/>
      <c r="D20" s="31"/>
      <c r="E20" s="34"/>
      <c r="F20" s="32"/>
      <c r="G20" s="32"/>
      <c r="H20" s="32" t="str">
        <f t="shared" si="0"/>
        <v/>
      </c>
      <c r="I20" s="33"/>
    </row>
    <row r="21" ht="15" customHeight="1" spans="1:9">
      <c r="A21" s="27"/>
      <c r="B21" s="28"/>
      <c r="C21" s="29"/>
      <c r="D21" s="31"/>
      <c r="E21" s="34"/>
      <c r="F21" s="32"/>
      <c r="G21" s="32"/>
      <c r="H21" s="32" t="str">
        <f t="shared" si="0"/>
        <v/>
      </c>
      <c r="I21" s="33"/>
    </row>
    <row r="22" ht="15" customHeight="1" spans="1:9">
      <c r="A22" s="27"/>
      <c r="B22" s="28"/>
      <c r="C22" s="29"/>
      <c r="D22" s="31"/>
      <c r="E22" s="34"/>
      <c r="F22" s="32"/>
      <c r="G22" s="32"/>
      <c r="H22" s="32" t="str">
        <f t="shared" si="0"/>
        <v/>
      </c>
      <c r="I22" s="33"/>
    </row>
    <row r="23" ht="15" customHeight="1" spans="1:9">
      <c r="A23" s="27"/>
      <c r="B23" s="28"/>
      <c r="C23" s="29"/>
      <c r="D23" s="31"/>
      <c r="E23" s="34"/>
      <c r="F23" s="32"/>
      <c r="G23" s="32"/>
      <c r="H23" s="32" t="str">
        <f t="shared" si="0"/>
        <v/>
      </c>
      <c r="I23" s="33"/>
    </row>
    <row r="24" ht="15" customHeight="1" spans="1:9">
      <c r="A24" s="27"/>
      <c r="B24" s="28"/>
      <c r="C24" s="29"/>
      <c r="D24" s="31"/>
      <c r="E24" s="34"/>
      <c r="F24" s="32"/>
      <c r="G24" s="32"/>
      <c r="H24" s="32" t="str">
        <f t="shared" si="0"/>
        <v/>
      </c>
      <c r="I24" s="33"/>
    </row>
    <row r="25" ht="15" customHeight="1" spans="1:9">
      <c r="A25" s="27"/>
      <c r="B25" s="28"/>
      <c r="C25" s="29"/>
      <c r="D25" s="31"/>
      <c r="E25" s="34"/>
      <c r="F25" s="32"/>
      <c r="G25" s="32"/>
      <c r="H25" s="32" t="str">
        <f t="shared" si="0"/>
        <v/>
      </c>
      <c r="I25" s="33"/>
    </row>
    <row r="26" ht="15" customHeight="1" spans="1:9">
      <c r="A26" s="35" t="s">
        <v>745</v>
      </c>
      <c r="B26" s="36"/>
      <c r="C26" s="29"/>
      <c r="D26" s="31">
        <f>SUM(D7:D25)</f>
        <v>0</v>
      </c>
      <c r="E26" s="34">
        <f>SUM(E7:E25)</f>
        <v>0</v>
      </c>
      <c r="F26" s="32">
        <f>SUM(F7:F25)</f>
        <v>0</v>
      </c>
      <c r="G26" s="32">
        <f>F26-E26</f>
        <v>0</v>
      </c>
      <c r="H26" s="32" t="str">
        <f t="shared" si="0"/>
        <v/>
      </c>
      <c r="I26" s="33"/>
    </row>
    <row r="27" ht="15" customHeight="1" spans="1:9">
      <c r="A27" s="35" t="s">
        <v>1144</v>
      </c>
      <c r="B27" s="36"/>
      <c r="C27" s="29"/>
      <c r="D27" s="31"/>
      <c r="E27" s="34"/>
      <c r="F27" s="32"/>
      <c r="G27" s="32">
        <f>F27-E27</f>
        <v>0</v>
      </c>
      <c r="H27" s="32" t="str">
        <f t="shared" si="0"/>
        <v/>
      </c>
      <c r="I27" s="33"/>
    </row>
    <row r="28" s="70" customFormat="1" ht="15" customHeight="1" spans="1:9">
      <c r="A28" s="35" t="s">
        <v>745</v>
      </c>
      <c r="B28" s="36"/>
      <c r="C28" s="163"/>
      <c r="D28" s="84">
        <f>D26-D27</f>
        <v>0</v>
      </c>
      <c r="E28" s="85">
        <f>E26-E27</f>
        <v>0</v>
      </c>
      <c r="F28" s="86">
        <f>F26-F27</f>
        <v>0</v>
      </c>
      <c r="G28" s="32">
        <f>F28-E28</f>
        <v>0</v>
      </c>
      <c r="H28" s="32" t="str">
        <f t="shared" si="0"/>
        <v/>
      </c>
      <c r="I28" s="171"/>
    </row>
    <row r="29" s="38" customFormat="1" customHeight="1" spans="1:7">
      <c r="A29" s="37" t="str">
        <f>封面!$D$17&amp;封面!$E$17</f>
        <v>被评估单位（或产权持有单位）填表人：</v>
      </c>
      <c r="F29" s="22"/>
      <c r="G29" s="38" t="str">
        <f>"评估人员："&amp;评估人员!$D$28</f>
        <v>评估人员：</v>
      </c>
    </row>
    <row r="30" s="38" customFormat="1" customHeight="1" spans="1:1">
      <c r="A30" s="37" t="str">
        <f>封面!$D$19&amp;封面!$E$19&amp;封面!$F$19&amp;封面!$G$19&amp;封面!$H$19&amp;封面!$I$19&amp;封面!$J$19</f>
        <v>填表日期：2020年5月20日</v>
      </c>
    </row>
  </sheetData>
  <mergeCells count="5">
    <mergeCell ref="A2:I2"/>
    <mergeCell ref="A3:I3"/>
    <mergeCell ref="A26:B26"/>
    <mergeCell ref="A27:B27"/>
    <mergeCell ref="A28:B28"/>
  </mergeCells>
  <hyperlinks>
    <hyperlink ref="A1" location="索引目录!D55" display="返回索引页"/>
    <hyperlink ref="B1" location="'4-非流动资产汇总'!B20" display="返回"/>
  </hyperlinks>
  <printOptions horizontalCentered="1" verticalCentered="1"/>
  <pageMargins left="0.388888888888889" right="0.388888888888889" top="0.588888888888889" bottom="0.388888888888889" header="0.388888888888889" footer="0.388888888888889"/>
  <pageSetup paperSize="9" scale="95" orientation="landscape"/>
  <headerFooter alignWithMargins="0">
    <oddHeader>&amp;R&amp;"宋体,常规"&amp;10
&amp;"仿宋_GB2312,常规"共&amp;N页第&amp;P页</oddHeader>
  </headerFooter>
  <legacyDrawing r:id="rId2"/>
</worksheet>
</file>

<file path=xl/worksheets/sheet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9CC00"/>
  </sheetPr>
  <dimension ref="A1:L27"/>
  <sheetViews>
    <sheetView workbookViewId="0">
      <pane xSplit="8" ySplit="6" topLeftCell="I7" activePane="bottomRight" state="frozen"/>
      <selection/>
      <selection pane="topRight"/>
      <selection pane="bottomLeft"/>
      <selection pane="bottomRight" activeCell="D14" sqref="D14"/>
    </sheetView>
  </sheetViews>
  <sheetFormatPr defaultColWidth="8.64166666666667" defaultRowHeight="15.75" customHeight="1"/>
  <cols>
    <col min="1" max="1" width="6.06666666666667" style="70" customWidth="1"/>
    <col min="2" max="2" width="21" style="70" customWidth="1"/>
    <col min="3" max="3" width="9.35833333333333" style="70" customWidth="1"/>
    <col min="4" max="4" width="16.2083333333333" style="70" customWidth="1"/>
    <col min="5" max="5" width="16.0666666666667" style="70" customWidth="1"/>
    <col min="6" max="6" width="14.3583333333333" style="70" hidden="1" customWidth="1" outlineLevel="1"/>
    <col min="7" max="7" width="16.0666666666667" style="70" customWidth="1" collapsed="1"/>
    <col min="8" max="8" width="7" style="70" customWidth="1"/>
    <col min="9" max="9" width="17.2083333333333" style="70" customWidth="1"/>
    <col min="10" max="10" width="11.5666666666667" style="70" customWidth="1"/>
    <col min="11" max="11" width="8.06666666666667" style="70" customWidth="1"/>
    <col min="12" max="12" width="7.70833333333333" style="70" customWidth="1"/>
    <col min="13" max="32" width="9" style="70"/>
    <col min="33" max="16384" width="8.64166666666667" style="70"/>
  </cols>
  <sheetData>
    <row r="1" ht="15.4" spans="1:12">
      <c r="A1" s="71" t="s">
        <v>19</v>
      </c>
      <c r="B1" s="158" t="s">
        <v>572</v>
      </c>
      <c r="C1" s="73"/>
      <c r="D1" s="73"/>
      <c r="E1" s="73"/>
      <c r="F1" s="73"/>
      <c r="G1" s="73"/>
      <c r="H1" s="73"/>
      <c r="I1" s="73"/>
      <c r="J1" s="73"/>
      <c r="K1" s="73"/>
      <c r="L1" s="73"/>
    </row>
    <row r="2" s="67" customFormat="1" ht="30" customHeight="1" spans="1:12">
      <c r="A2" s="74" t="s">
        <v>1145</v>
      </c>
      <c r="B2" s="74"/>
      <c r="C2" s="74"/>
      <c r="D2" s="74"/>
      <c r="E2" s="74"/>
      <c r="F2" s="74"/>
      <c r="G2" s="74"/>
      <c r="H2" s="74"/>
      <c r="I2" s="74"/>
      <c r="J2" s="74"/>
      <c r="K2" s="74"/>
      <c r="L2" s="74"/>
    </row>
    <row r="3" ht="15" customHeight="1" spans="1:12">
      <c r="A3" s="75" t="str">
        <f>'1-汇总表'!A3:G3</f>
        <v>评估基准日：2020年7月30日</v>
      </c>
      <c r="B3" s="75"/>
      <c r="C3" s="75"/>
      <c r="D3" s="75"/>
      <c r="E3" s="75"/>
      <c r="F3" s="75"/>
      <c r="G3" s="75"/>
      <c r="H3" s="168"/>
      <c r="I3" s="168"/>
      <c r="J3" s="168"/>
      <c r="K3" s="168"/>
      <c r="L3" s="168"/>
    </row>
    <row r="4" ht="15" customHeight="1" spans="1:12">
      <c r="A4" s="76"/>
      <c r="B4" s="76"/>
      <c r="C4" s="76"/>
      <c r="D4" s="76"/>
      <c r="E4" s="76"/>
      <c r="F4" s="76"/>
      <c r="G4" s="76"/>
      <c r="H4" s="178"/>
      <c r="I4" s="178"/>
      <c r="J4" s="178"/>
      <c r="K4" s="178"/>
      <c r="L4" s="169" t="s">
        <v>1146</v>
      </c>
    </row>
    <row r="5" ht="15" customHeight="1" spans="1:12">
      <c r="A5" s="78" t="str">
        <f>'1-汇总表'!A5</f>
        <v>被评估单位（或产权持有单位）：贡山县隆鑫矿业有限公司</v>
      </c>
      <c r="L5" s="170" t="s">
        <v>22</v>
      </c>
    </row>
    <row r="6" s="73" customFormat="1" ht="30" customHeight="1" spans="1:12">
      <c r="A6" s="174" t="s">
        <v>379</v>
      </c>
      <c r="B6" s="174" t="s">
        <v>1147</v>
      </c>
      <c r="C6" s="174" t="s">
        <v>1102</v>
      </c>
      <c r="D6" s="174" t="s">
        <v>1148</v>
      </c>
      <c r="E6" s="174" t="s">
        <v>1149</v>
      </c>
      <c r="F6" s="179" t="s">
        <v>541</v>
      </c>
      <c r="G6" s="161" t="s">
        <v>542</v>
      </c>
      <c r="H6" s="174" t="s">
        <v>1150</v>
      </c>
      <c r="I6" s="174" t="s">
        <v>543</v>
      </c>
      <c r="J6" s="64" t="s">
        <v>544</v>
      </c>
      <c r="K6" s="174" t="s">
        <v>576</v>
      </c>
      <c r="L6" s="174" t="s">
        <v>467</v>
      </c>
    </row>
    <row r="7" ht="15" customHeight="1" spans="1:12">
      <c r="A7" s="88">
        <v>1</v>
      </c>
      <c r="B7" s="165" t="s">
        <v>1151</v>
      </c>
      <c r="C7" s="163"/>
      <c r="D7" s="86"/>
      <c r="E7" s="88"/>
      <c r="F7" s="84"/>
      <c r="G7" s="85">
        <v>868717.48</v>
      </c>
      <c r="H7" s="88"/>
      <c r="I7" s="86"/>
      <c r="J7" s="86"/>
      <c r="K7" s="86">
        <f t="shared" ref="K7:K25" si="0">IF(G7=0,"",(I7-G7)/G7*100)</f>
        <v>-100</v>
      </c>
      <c r="L7" s="171"/>
    </row>
    <row r="8" ht="15" customHeight="1" spans="1:12">
      <c r="A8" s="88">
        <v>2</v>
      </c>
      <c r="B8" s="165" t="s">
        <v>618</v>
      </c>
      <c r="C8" s="163"/>
      <c r="D8" s="86"/>
      <c r="E8" s="88"/>
      <c r="F8" s="84"/>
      <c r="G8" s="85">
        <v>5665632.88</v>
      </c>
      <c r="H8" s="88"/>
      <c r="I8" s="86"/>
      <c r="J8" s="86"/>
      <c r="K8" s="86">
        <f t="shared" si="0"/>
        <v>-100</v>
      </c>
      <c r="L8" s="171"/>
    </row>
    <row r="9" ht="15" customHeight="1" spans="1:12">
      <c r="A9" s="88"/>
      <c r="B9" s="165"/>
      <c r="C9" s="163"/>
      <c r="D9" s="86"/>
      <c r="E9" s="88"/>
      <c r="F9" s="84"/>
      <c r="G9" s="85"/>
      <c r="H9" s="88"/>
      <c r="I9" s="86"/>
      <c r="J9" s="86"/>
      <c r="K9" s="86" t="str">
        <f t="shared" si="0"/>
        <v/>
      </c>
      <c r="L9" s="171"/>
    </row>
    <row r="10" ht="15" customHeight="1" spans="1:12">
      <c r="A10" s="88"/>
      <c r="B10" s="165"/>
      <c r="C10" s="163"/>
      <c r="D10" s="86"/>
      <c r="E10" s="88"/>
      <c r="F10" s="84"/>
      <c r="G10" s="85"/>
      <c r="H10" s="88"/>
      <c r="I10" s="86"/>
      <c r="J10" s="86"/>
      <c r="K10" s="86" t="str">
        <f t="shared" si="0"/>
        <v/>
      </c>
      <c r="L10" s="171"/>
    </row>
    <row r="11" ht="15" customHeight="1" spans="1:12">
      <c r="A11" s="88"/>
      <c r="B11" s="165"/>
      <c r="C11" s="163"/>
      <c r="D11" s="86"/>
      <c r="E11" s="88"/>
      <c r="F11" s="84"/>
      <c r="G11" s="85"/>
      <c r="H11" s="88"/>
      <c r="I11" s="86"/>
      <c r="J11" s="86"/>
      <c r="K11" s="86" t="str">
        <f t="shared" si="0"/>
        <v/>
      </c>
      <c r="L11" s="171"/>
    </row>
    <row r="12" ht="15" customHeight="1" spans="1:12">
      <c r="A12" s="88"/>
      <c r="B12" s="165"/>
      <c r="C12" s="163"/>
      <c r="D12" s="86"/>
      <c r="E12" s="88"/>
      <c r="F12" s="84"/>
      <c r="G12" s="85"/>
      <c r="H12" s="88"/>
      <c r="I12" s="86"/>
      <c r="J12" s="86"/>
      <c r="K12" s="86" t="str">
        <f t="shared" si="0"/>
        <v/>
      </c>
      <c r="L12" s="171"/>
    </row>
    <row r="13" ht="15" customHeight="1" spans="1:12">
      <c r="A13" s="88"/>
      <c r="B13" s="165"/>
      <c r="C13" s="163"/>
      <c r="D13" s="86"/>
      <c r="E13" s="88"/>
      <c r="F13" s="84"/>
      <c r="G13" s="85"/>
      <c r="H13" s="88"/>
      <c r="I13" s="86"/>
      <c r="J13" s="86"/>
      <c r="K13" s="86" t="str">
        <f t="shared" si="0"/>
        <v/>
      </c>
      <c r="L13" s="171"/>
    </row>
    <row r="14" ht="15" customHeight="1" spans="1:12">
      <c r="A14" s="88"/>
      <c r="B14" s="165"/>
      <c r="C14" s="163"/>
      <c r="D14" s="86"/>
      <c r="E14" s="88"/>
      <c r="F14" s="84"/>
      <c r="G14" s="85"/>
      <c r="H14" s="88"/>
      <c r="I14" s="86"/>
      <c r="J14" s="86"/>
      <c r="K14" s="86" t="str">
        <f t="shared" si="0"/>
        <v/>
      </c>
      <c r="L14" s="171"/>
    </row>
    <row r="15" ht="15" customHeight="1" spans="1:12">
      <c r="A15" s="88"/>
      <c r="B15" s="165"/>
      <c r="C15" s="163"/>
      <c r="D15" s="86"/>
      <c r="E15" s="88"/>
      <c r="F15" s="84"/>
      <c r="G15" s="85"/>
      <c r="H15" s="88"/>
      <c r="I15" s="86"/>
      <c r="J15" s="86"/>
      <c r="K15" s="86" t="str">
        <f t="shared" si="0"/>
        <v/>
      </c>
      <c r="L15" s="171"/>
    </row>
    <row r="16" ht="15" customHeight="1" spans="1:12">
      <c r="A16" s="88"/>
      <c r="B16" s="165"/>
      <c r="C16" s="163"/>
      <c r="D16" s="86"/>
      <c r="E16" s="88"/>
      <c r="F16" s="84"/>
      <c r="G16" s="85"/>
      <c r="H16" s="88"/>
      <c r="I16" s="86"/>
      <c r="J16" s="86"/>
      <c r="K16" s="86" t="str">
        <f t="shared" si="0"/>
        <v/>
      </c>
      <c r="L16" s="171"/>
    </row>
    <row r="17" ht="15" customHeight="1" spans="1:12">
      <c r="A17" s="88"/>
      <c r="B17" s="165"/>
      <c r="C17" s="163"/>
      <c r="D17" s="86"/>
      <c r="E17" s="88"/>
      <c r="F17" s="84"/>
      <c r="G17" s="85"/>
      <c r="H17" s="88"/>
      <c r="I17" s="86"/>
      <c r="J17" s="86"/>
      <c r="K17" s="86" t="str">
        <f t="shared" si="0"/>
        <v/>
      </c>
      <c r="L17" s="171"/>
    </row>
    <row r="18" ht="15" customHeight="1" spans="1:12">
      <c r="A18" s="88"/>
      <c r="B18" s="165"/>
      <c r="C18" s="163"/>
      <c r="D18" s="86"/>
      <c r="E18" s="88"/>
      <c r="F18" s="84"/>
      <c r="G18" s="85"/>
      <c r="H18" s="88"/>
      <c r="I18" s="86"/>
      <c r="J18" s="86"/>
      <c r="K18" s="86" t="str">
        <f t="shared" si="0"/>
        <v/>
      </c>
      <c r="L18" s="171"/>
    </row>
    <row r="19" ht="15" customHeight="1" spans="1:12">
      <c r="A19" s="88"/>
      <c r="B19" s="165"/>
      <c r="C19" s="163"/>
      <c r="D19" s="86"/>
      <c r="E19" s="88"/>
      <c r="F19" s="84"/>
      <c r="G19" s="85"/>
      <c r="H19" s="88"/>
      <c r="I19" s="86"/>
      <c r="J19" s="86"/>
      <c r="K19" s="86" t="str">
        <f t="shared" si="0"/>
        <v/>
      </c>
      <c r="L19" s="171"/>
    </row>
    <row r="20" ht="15" customHeight="1" spans="1:12">
      <c r="A20" s="88"/>
      <c r="B20" s="165"/>
      <c r="C20" s="163"/>
      <c r="D20" s="86"/>
      <c r="E20" s="88"/>
      <c r="F20" s="84"/>
      <c r="G20" s="85"/>
      <c r="H20" s="88"/>
      <c r="I20" s="86"/>
      <c r="J20" s="86"/>
      <c r="K20" s="86" t="str">
        <f t="shared" si="0"/>
        <v/>
      </c>
      <c r="L20" s="171"/>
    </row>
    <row r="21" ht="15" customHeight="1" spans="1:12">
      <c r="A21" s="88"/>
      <c r="B21" s="165"/>
      <c r="C21" s="163"/>
      <c r="D21" s="86"/>
      <c r="E21" s="88"/>
      <c r="F21" s="84"/>
      <c r="G21" s="85"/>
      <c r="H21" s="88"/>
      <c r="I21" s="86"/>
      <c r="J21" s="86"/>
      <c r="K21" s="86" t="str">
        <f t="shared" si="0"/>
        <v/>
      </c>
      <c r="L21" s="171"/>
    </row>
    <row r="22" ht="15" customHeight="1" spans="1:12">
      <c r="A22" s="88"/>
      <c r="B22" s="165"/>
      <c r="C22" s="163"/>
      <c r="D22" s="86"/>
      <c r="E22" s="88"/>
      <c r="F22" s="84"/>
      <c r="G22" s="85"/>
      <c r="H22" s="88"/>
      <c r="I22" s="86"/>
      <c r="J22" s="86"/>
      <c r="K22" s="86" t="str">
        <f t="shared" si="0"/>
        <v/>
      </c>
      <c r="L22" s="171"/>
    </row>
    <row r="23" ht="15" customHeight="1" spans="1:12">
      <c r="A23" s="88"/>
      <c r="B23" s="165"/>
      <c r="C23" s="163"/>
      <c r="D23" s="86"/>
      <c r="E23" s="88"/>
      <c r="F23" s="84"/>
      <c r="G23" s="85"/>
      <c r="H23" s="88"/>
      <c r="I23" s="86"/>
      <c r="J23" s="86"/>
      <c r="K23" s="86" t="str">
        <f t="shared" si="0"/>
        <v/>
      </c>
      <c r="L23" s="171"/>
    </row>
    <row r="24" ht="15" customHeight="1" spans="1:12">
      <c r="A24" s="88"/>
      <c r="B24" s="165"/>
      <c r="C24" s="163"/>
      <c r="D24" s="86"/>
      <c r="E24" s="88"/>
      <c r="F24" s="84"/>
      <c r="G24" s="85"/>
      <c r="H24" s="88"/>
      <c r="I24" s="86"/>
      <c r="J24" s="86"/>
      <c r="K24" s="86" t="str">
        <f t="shared" si="0"/>
        <v/>
      </c>
      <c r="L24" s="171"/>
    </row>
    <row r="25" ht="15" customHeight="1" spans="1:12">
      <c r="A25" s="91" t="s">
        <v>1152</v>
      </c>
      <c r="B25" s="92"/>
      <c r="C25" s="163"/>
      <c r="D25" s="86"/>
      <c r="E25" s="88"/>
      <c r="F25" s="84">
        <f>SUM(F7:F24)</f>
        <v>0</v>
      </c>
      <c r="G25" s="85">
        <f>SUM(G7:G24)</f>
        <v>6534350.36</v>
      </c>
      <c r="H25" s="88"/>
      <c r="I25" s="86">
        <f>SUM(I7:I24)</f>
        <v>0</v>
      </c>
      <c r="J25" s="86">
        <f>I25-G25</f>
        <v>-6534350.36</v>
      </c>
      <c r="K25" s="86">
        <f t="shared" si="0"/>
        <v>-100</v>
      </c>
      <c r="L25" s="171"/>
    </row>
    <row r="26" s="69" customFormat="1" customHeight="1" spans="1:10">
      <c r="A26" s="37" t="str">
        <f>封面!$D$17&amp;封面!$E$17</f>
        <v>被评估单位（或产权持有单位）填表人：</v>
      </c>
      <c r="J26" s="38" t="str">
        <f>"评估人员："&amp;评估人员!$D$28</f>
        <v>评估人员：</v>
      </c>
    </row>
    <row r="27" s="69" customFormat="1" customHeight="1" spans="1:1">
      <c r="A27" s="37" t="str">
        <f>封面!$D$19&amp;封面!$E$19&amp;封面!$F$19&amp;封面!$G$19&amp;封面!$H$19&amp;封面!$I$19&amp;封面!$J$19</f>
        <v>填表日期：2020年5月20日</v>
      </c>
    </row>
  </sheetData>
  <mergeCells count="3">
    <mergeCell ref="A2:L2"/>
    <mergeCell ref="A3:L3"/>
    <mergeCell ref="A25:B25"/>
  </mergeCells>
  <hyperlinks>
    <hyperlink ref="A1" location="索引目录!D56" display="返回索引页"/>
    <hyperlink ref="B1" location="'4-非流动资产汇总'!B21"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&amp;R&amp;"宋体,常规"&amp;10
&amp;"仿宋_GB2312,常规"共&amp;N页第&amp;P页</oddHeader>
  </headerFooter>
</worksheet>
</file>

<file path=xl/worksheets/sheet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0"/>
  <sheetViews>
    <sheetView workbookViewId="0">
      <pane xSplit="5" ySplit="6" topLeftCell="F7" activePane="bottomRight" state="frozen"/>
      <selection/>
      <selection pane="topRight"/>
      <selection pane="bottomLeft"/>
      <selection pane="bottomRight" activeCell="A2" sqref="A2:I2"/>
    </sheetView>
  </sheetViews>
  <sheetFormatPr defaultColWidth="8.64166666666667" defaultRowHeight="15.75" customHeight="1"/>
  <cols>
    <col min="1" max="1" width="7.5" style="70" customWidth="1"/>
    <col min="2" max="2" width="27.5666666666667" style="70" customWidth="1"/>
    <col min="3" max="3" width="9.06666666666667" style="70" customWidth="1"/>
    <col min="4" max="4" width="19.3583333333333" style="70" hidden="1" customWidth="1" outlineLevel="1"/>
    <col min="5" max="5" width="22.5" style="70" customWidth="1" collapsed="1"/>
    <col min="6" max="6" width="22.0666666666667" style="70" customWidth="1"/>
    <col min="7" max="7" width="18.5666666666667" style="70" customWidth="1"/>
    <col min="8" max="8" width="13.8583333333333" style="70" customWidth="1"/>
    <col min="9" max="9" width="14.2083333333333" style="70" customWidth="1"/>
    <col min="10" max="32" width="9" style="70"/>
    <col min="33" max="16384" width="8.64166666666667" style="70"/>
  </cols>
  <sheetData>
    <row r="1" ht="15.4" spans="1:9">
      <c r="A1" s="71" t="s">
        <v>19</v>
      </c>
      <c r="B1" s="172" t="s">
        <v>572</v>
      </c>
      <c r="C1" s="68"/>
      <c r="D1" s="68"/>
      <c r="E1" s="68"/>
      <c r="F1" s="68"/>
      <c r="G1" s="68"/>
      <c r="H1" s="68"/>
      <c r="I1" s="68"/>
    </row>
    <row r="2" s="67" customFormat="1" ht="30" customHeight="1" spans="1:9">
      <c r="A2" s="74" t="s">
        <v>1153</v>
      </c>
      <c r="B2" s="173"/>
      <c r="C2" s="173"/>
      <c r="D2" s="173"/>
      <c r="E2" s="173"/>
      <c r="F2" s="173"/>
      <c r="G2" s="173"/>
      <c r="H2" s="173"/>
      <c r="I2" s="173"/>
    </row>
    <row r="3" ht="15" customHeight="1" spans="1:9">
      <c r="A3" s="75" t="str">
        <f>'1-汇总表'!A3:G3</f>
        <v>评估基准日：2020年7月30日</v>
      </c>
      <c r="B3" s="75"/>
      <c r="C3" s="75"/>
      <c r="D3" s="75"/>
      <c r="E3" s="75"/>
      <c r="F3" s="75"/>
      <c r="G3" s="75"/>
      <c r="H3" s="75"/>
      <c r="I3" s="75"/>
    </row>
    <row r="4" ht="15" customHeight="1" spans="1:9">
      <c r="A4" s="76"/>
      <c r="B4" s="76"/>
      <c r="C4" s="76"/>
      <c r="D4" s="76"/>
      <c r="E4" s="76"/>
      <c r="F4" s="76"/>
      <c r="G4" s="76"/>
      <c r="H4" s="76"/>
      <c r="I4" s="77" t="s">
        <v>1154</v>
      </c>
    </row>
    <row r="5" ht="15" customHeight="1" spans="1:9">
      <c r="A5" s="78" t="str">
        <f>'1-汇总表'!A5</f>
        <v>被评估单位（或产权持有单位）：贡山县隆鑫矿业有限公司</v>
      </c>
      <c r="I5" s="170" t="s">
        <v>22</v>
      </c>
    </row>
    <row r="6" s="68" customFormat="1" ht="30" customHeight="1" spans="1:9">
      <c r="A6" s="159" t="s">
        <v>379</v>
      </c>
      <c r="B6" s="159" t="s">
        <v>1136</v>
      </c>
      <c r="C6" s="159" t="s">
        <v>974</v>
      </c>
      <c r="D6" s="160" t="s">
        <v>541</v>
      </c>
      <c r="E6" s="161" t="s">
        <v>542</v>
      </c>
      <c r="F6" s="159" t="s">
        <v>543</v>
      </c>
      <c r="G6" s="64" t="s">
        <v>544</v>
      </c>
      <c r="H6" s="174" t="s">
        <v>576</v>
      </c>
      <c r="I6" s="159" t="s">
        <v>467</v>
      </c>
    </row>
    <row r="7" ht="15" customHeight="1" spans="1:9">
      <c r="A7" s="88"/>
      <c r="B7" s="165"/>
      <c r="C7" s="163"/>
      <c r="D7" s="175"/>
      <c r="E7" s="176"/>
      <c r="F7" s="177"/>
      <c r="G7" s="177"/>
      <c r="H7" s="86" t="str">
        <f>IF(E7=0,"",(F7-E7)/E7*100)</f>
        <v/>
      </c>
      <c r="I7" s="171"/>
    </row>
    <row r="8" ht="15" customHeight="1" spans="1:9">
      <c r="A8" s="88"/>
      <c r="B8" s="165"/>
      <c r="C8" s="163"/>
      <c r="D8" s="175"/>
      <c r="E8" s="176"/>
      <c r="F8" s="177"/>
      <c r="G8" s="177"/>
      <c r="H8" s="86" t="str">
        <f t="shared" ref="H8:H28" si="0">IF(E8=0,"",(F8-E8)/E8*100)</f>
        <v/>
      </c>
      <c r="I8" s="171"/>
    </row>
    <row r="9" ht="15" customHeight="1" spans="1:9">
      <c r="A9" s="88"/>
      <c r="B9" s="165"/>
      <c r="C9" s="163"/>
      <c r="D9" s="175"/>
      <c r="E9" s="176"/>
      <c r="F9" s="177"/>
      <c r="G9" s="177"/>
      <c r="H9" s="86" t="str">
        <f t="shared" si="0"/>
        <v/>
      </c>
      <c r="I9" s="171"/>
    </row>
    <row r="10" ht="15" customHeight="1" spans="1:9">
      <c r="A10" s="88"/>
      <c r="B10" s="165"/>
      <c r="C10" s="163"/>
      <c r="D10" s="175"/>
      <c r="E10" s="176"/>
      <c r="F10" s="177"/>
      <c r="G10" s="177"/>
      <c r="H10" s="86" t="str">
        <f t="shared" si="0"/>
        <v/>
      </c>
      <c r="I10" s="171"/>
    </row>
    <row r="11" ht="15" customHeight="1" spans="1:9">
      <c r="A11" s="88"/>
      <c r="B11" s="165"/>
      <c r="C11" s="163"/>
      <c r="D11" s="175"/>
      <c r="E11" s="176"/>
      <c r="F11" s="177"/>
      <c r="G11" s="177"/>
      <c r="H11" s="86" t="str">
        <f t="shared" si="0"/>
        <v/>
      </c>
      <c r="I11" s="171"/>
    </row>
    <row r="12" ht="15" customHeight="1" spans="1:9">
      <c r="A12" s="88"/>
      <c r="B12" s="165"/>
      <c r="C12" s="163"/>
      <c r="D12" s="175"/>
      <c r="E12" s="176"/>
      <c r="F12" s="177"/>
      <c r="G12" s="177"/>
      <c r="H12" s="86" t="str">
        <f t="shared" si="0"/>
        <v/>
      </c>
      <c r="I12" s="171"/>
    </row>
    <row r="13" ht="15" customHeight="1" spans="1:9">
      <c r="A13" s="88"/>
      <c r="B13" s="165"/>
      <c r="C13" s="163"/>
      <c r="D13" s="175"/>
      <c r="E13" s="176"/>
      <c r="F13" s="177"/>
      <c r="G13" s="177"/>
      <c r="H13" s="86" t="str">
        <f t="shared" si="0"/>
        <v/>
      </c>
      <c r="I13" s="171"/>
    </row>
    <row r="14" ht="15" customHeight="1" spans="1:9">
      <c r="A14" s="88"/>
      <c r="B14" s="165"/>
      <c r="C14" s="163"/>
      <c r="D14" s="175"/>
      <c r="E14" s="176"/>
      <c r="F14" s="177"/>
      <c r="G14" s="177"/>
      <c r="H14" s="86" t="str">
        <f t="shared" si="0"/>
        <v/>
      </c>
      <c r="I14" s="171"/>
    </row>
    <row r="15" ht="15" customHeight="1" spans="1:9">
      <c r="A15" s="88"/>
      <c r="B15" s="165"/>
      <c r="C15" s="163"/>
      <c r="D15" s="175"/>
      <c r="E15" s="176"/>
      <c r="F15" s="177"/>
      <c r="G15" s="177"/>
      <c r="H15" s="86" t="str">
        <f t="shared" si="0"/>
        <v/>
      </c>
      <c r="I15" s="171"/>
    </row>
    <row r="16" ht="15" customHeight="1" spans="1:9">
      <c r="A16" s="88"/>
      <c r="B16" s="165"/>
      <c r="C16" s="163"/>
      <c r="D16" s="175"/>
      <c r="E16" s="176"/>
      <c r="F16" s="177"/>
      <c r="G16" s="177"/>
      <c r="H16" s="86" t="str">
        <f t="shared" si="0"/>
        <v/>
      </c>
      <c r="I16" s="171"/>
    </row>
    <row r="17" ht="15" customHeight="1" spans="1:9">
      <c r="A17" s="88"/>
      <c r="B17" s="165"/>
      <c r="C17" s="163"/>
      <c r="D17" s="175"/>
      <c r="E17" s="176"/>
      <c r="F17" s="177"/>
      <c r="G17" s="177"/>
      <c r="H17" s="86" t="str">
        <f t="shared" si="0"/>
        <v/>
      </c>
      <c r="I17" s="171"/>
    </row>
    <row r="18" ht="15" customHeight="1" spans="1:9">
      <c r="A18" s="88"/>
      <c r="B18" s="165"/>
      <c r="C18" s="163"/>
      <c r="D18" s="175"/>
      <c r="E18" s="176"/>
      <c r="F18" s="177"/>
      <c r="G18" s="177"/>
      <c r="H18" s="86" t="str">
        <f t="shared" si="0"/>
        <v/>
      </c>
      <c r="I18" s="171"/>
    </row>
    <row r="19" ht="15" customHeight="1" spans="1:9">
      <c r="A19" s="88"/>
      <c r="B19" s="165"/>
      <c r="C19" s="163"/>
      <c r="D19" s="175"/>
      <c r="E19" s="176"/>
      <c r="F19" s="177"/>
      <c r="G19" s="177"/>
      <c r="H19" s="86" t="str">
        <f t="shared" si="0"/>
        <v/>
      </c>
      <c r="I19" s="171"/>
    </row>
    <row r="20" ht="15" customHeight="1" spans="1:9">
      <c r="A20" s="88"/>
      <c r="B20" s="165"/>
      <c r="C20" s="163"/>
      <c r="D20" s="175"/>
      <c r="E20" s="176"/>
      <c r="F20" s="177"/>
      <c r="G20" s="177"/>
      <c r="H20" s="86" t="str">
        <f t="shared" si="0"/>
        <v/>
      </c>
      <c r="I20" s="171"/>
    </row>
    <row r="21" ht="15" customHeight="1" spans="1:9">
      <c r="A21" s="88"/>
      <c r="B21" s="165"/>
      <c r="C21" s="163"/>
      <c r="D21" s="175"/>
      <c r="E21" s="176"/>
      <c r="F21" s="177"/>
      <c r="G21" s="177"/>
      <c r="H21" s="86" t="str">
        <f t="shared" si="0"/>
        <v/>
      </c>
      <c r="I21" s="171"/>
    </row>
    <row r="22" ht="15" customHeight="1" spans="1:9">
      <c r="A22" s="88"/>
      <c r="B22" s="165"/>
      <c r="C22" s="163"/>
      <c r="D22" s="175"/>
      <c r="E22" s="176"/>
      <c r="F22" s="177"/>
      <c r="G22" s="177"/>
      <c r="H22" s="86" t="str">
        <f t="shared" si="0"/>
        <v/>
      </c>
      <c r="I22" s="171"/>
    </row>
    <row r="23" ht="15" customHeight="1" spans="1:9">
      <c r="A23" s="88"/>
      <c r="B23" s="165"/>
      <c r="C23" s="163"/>
      <c r="D23" s="175"/>
      <c r="E23" s="176"/>
      <c r="F23" s="177"/>
      <c r="G23" s="177"/>
      <c r="H23" s="86" t="str">
        <f t="shared" si="0"/>
        <v/>
      </c>
      <c r="I23" s="171"/>
    </row>
    <row r="24" ht="15" customHeight="1" spans="1:9">
      <c r="A24" s="88"/>
      <c r="B24" s="165"/>
      <c r="C24" s="163"/>
      <c r="D24" s="175"/>
      <c r="E24" s="176"/>
      <c r="F24" s="177"/>
      <c r="G24" s="177"/>
      <c r="H24" s="86" t="str">
        <f t="shared" si="0"/>
        <v/>
      </c>
      <c r="I24" s="171"/>
    </row>
    <row r="25" ht="15" customHeight="1" spans="1:9">
      <c r="A25" s="88"/>
      <c r="B25" s="165"/>
      <c r="C25" s="163"/>
      <c r="D25" s="175"/>
      <c r="E25" s="176"/>
      <c r="F25" s="177"/>
      <c r="G25" s="177"/>
      <c r="H25" s="86" t="str">
        <f t="shared" si="0"/>
        <v/>
      </c>
      <c r="I25" s="171"/>
    </row>
    <row r="26" ht="15" customHeight="1" spans="1:9">
      <c r="A26" s="88"/>
      <c r="B26" s="165"/>
      <c r="C26" s="163"/>
      <c r="D26" s="175"/>
      <c r="E26" s="176"/>
      <c r="F26" s="177"/>
      <c r="G26" s="177"/>
      <c r="H26" s="86" t="str">
        <f t="shared" si="0"/>
        <v/>
      </c>
      <c r="I26" s="171"/>
    </row>
    <row r="27" ht="15" customHeight="1" spans="1:9">
      <c r="A27" s="88"/>
      <c r="B27" s="165"/>
      <c r="C27" s="163"/>
      <c r="D27" s="175"/>
      <c r="E27" s="176"/>
      <c r="F27" s="177"/>
      <c r="G27" s="177"/>
      <c r="H27" s="86" t="str">
        <f t="shared" si="0"/>
        <v/>
      </c>
      <c r="I27" s="171"/>
    </row>
    <row r="28" ht="15" customHeight="1" spans="1:9">
      <c r="A28" s="91" t="s">
        <v>1152</v>
      </c>
      <c r="B28" s="92"/>
      <c r="C28" s="163"/>
      <c r="D28" s="175">
        <f>SUM(D7:D27)</f>
        <v>0</v>
      </c>
      <c r="E28" s="176">
        <f>SUM(E7:E27)</f>
        <v>0</v>
      </c>
      <c r="F28" s="177">
        <f>SUM(F7:F27)</f>
        <v>0</v>
      </c>
      <c r="G28" s="177">
        <f>F28-E28</f>
        <v>0</v>
      </c>
      <c r="H28" s="86" t="str">
        <f t="shared" si="0"/>
        <v/>
      </c>
      <c r="I28" s="171"/>
    </row>
    <row r="29" s="69" customFormat="1" customHeight="1" spans="1:7">
      <c r="A29" s="37" t="str">
        <f>封面!$D$17&amp;封面!$E$17</f>
        <v>被评估单位（或产权持有单位）填表人：</v>
      </c>
      <c r="E29" s="78"/>
      <c r="G29" s="38" t="str">
        <f>"评估人员："&amp;评估人员!$D$28</f>
        <v>评估人员：</v>
      </c>
    </row>
    <row r="30" s="69" customFormat="1" customHeight="1" spans="1:1">
      <c r="A30" s="37" t="str">
        <f>封面!$D$19&amp;封面!$E$19&amp;封面!$F$19&amp;封面!$G$19&amp;封面!$H$19&amp;封面!$I$19&amp;封面!$J$19</f>
        <v>填表日期：2020年5月20日</v>
      </c>
    </row>
  </sheetData>
  <mergeCells count="3">
    <mergeCell ref="A2:I2"/>
    <mergeCell ref="A3:I3"/>
    <mergeCell ref="A28:B28"/>
  </mergeCells>
  <hyperlinks>
    <hyperlink ref="A1" location="索引目录!D57" display="返回索引页"/>
    <hyperlink ref="B1" location="'4-非流动资产汇总'!B22"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&amp;R&amp;"宋体,常规"&amp;10
&amp;"仿宋_GB2312,常规"共&amp;N页第&amp;P页</oddHeader>
  </headerFooter>
  <legacyDrawing r:id="rId2"/>
</worksheet>
</file>

<file path=xl/worksheets/sheet7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9CC00"/>
  </sheetPr>
  <dimension ref="A1:I30"/>
  <sheetViews>
    <sheetView workbookViewId="0">
      <pane xSplit="5" ySplit="6" topLeftCell="F7" activePane="bottomRight" state="frozen"/>
      <selection/>
      <selection pane="topRight"/>
      <selection pane="bottomLeft"/>
      <selection pane="bottomRight" activeCell="F16" sqref="F16"/>
    </sheetView>
  </sheetViews>
  <sheetFormatPr defaultColWidth="8.64166666666667" defaultRowHeight="15.75" customHeight="1"/>
  <cols>
    <col min="1" max="1" width="7.85833333333333" style="70" customWidth="1"/>
    <col min="2" max="2" width="32.8583333333333" style="70" customWidth="1"/>
    <col min="3" max="3" width="12.3583333333333" style="70" customWidth="1"/>
    <col min="4" max="4" width="2.20833333333333" style="70" hidden="1" customWidth="1" outlineLevel="1"/>
    <col min="5" max="5" width="18" style="70" customWidth="1" collapsed="1"/>
    <col min="6" max="7" width="18" style="70" customWidth="1"/>
    <col min="8" max="8" width="13.7083333333333" style="70" customWidth="1"/>
    <col min="9" max="9" width="16.5" style="70" customWidth="1"/>
    <col min="10" max="32" width="9" style="70"/>
    <col min="33" max="16384" width="8.64166666666667" style="70"/>
  </cols>
  <sheetData>
    <row r="1" ht="15.4" spans="1:9">
      <c r="A1" s="71" t="s">
        <v>19</v>
      </c>
      <c r="B1" s="158" t="s">
        <v>572</v>
      </c>
      <c r="C1" s="73"/>
      <c r="D1" s="73"/>
      <c r="E1" s="73"/>
      <c r="F1" s="73"/>
      <c r="G1" s="73"/>
      <c r="H1" s="73"/>
      <c r="I1" s="73"/>
    </row>
    <row r="2" s="67" customFormat="1" ht="30" customHeight="1" spans="1:9">
      <c r="A2" s="74" t="s">
        <v>1155</v>
      </c>
      <c r="B2" s="74"/>
      <c r="C2" s="74"/>
      <c r="D2" s="74"/>
      <c r="E2" s="74"/>
      <c r="F2" s="74"/>
      <c r="G2" s="74"/>
      <c r="H2" s="74"/>
      <c r="I2" s="74"/>
    </row>
    <row r="3" ht="15" customHeight="1" spans="1:9">
      <c r="A3" s="75" t="str">
        <f>'1-汇总表'!A3:G3</f>
        <v>评估基准日：2020年7月30日</v>
      </c>
      <c r="B3" s="75"/>
      <c r="C3" s="75"/>
      <c r="D3" s="75"/>
      <c r="E3" s="75"/>
      <c r="F3" s="75"/>
      <c r="G3" s="75"/>
      <c r="H3" s="75"/>
      <c r="I3" s="168"/>
    </row>
    <row r="4" ht="15" customHeight="1" spans="1:9">
      <c r="A4" s="76"/>
      <c r="B4" s="76"/>
      <c r="C4" s="76"/>
      <c r="D4" s="76"/>
      <c r="E4" s="76"/>
      <c r="F4" s="76"/>
      <c r="G4" s="76"/>
      <c r="H4" s="76"/>
      <c r="I4" s="169" t="s">
        <v>1156</v>
      </c>
    </row>
    <row r="5" ht="15" customHeight="1" spans="1:9">
      <c r="A5" s="78" t="str">
        <f>'1-汇总表'!A5</f>
        <v>被评估单位（或产权持有单位）：贡山县隆鑫矿业有限公司</v>
      </c>
      <c r="I5" s="170" t="s">
        <v>22</v>
      </c>
    </row>
    <row r="6" s="68" customFormat="1" ht="30" customHeight="1" spans="1:9">
      <c r="A6" s="159" t="s">
        <v>379</v>
      </c>
      <c r="B6" s="159" t="s">
        <v>1136</v>
      </c>
      <c r="C6" s="159" t="s">
        <v>974</v>
      </c>
      <c r="D6" s="160" t="s">
        <v>541</v>
      </c>
      <c r="E6" s="161" t="s">
        <v>542</v>
      </c>
      <c r="F6" s="159" t="s">
        <v>543</v>
      </c>
      <c r="G6" s="64" t="s">
        <v>544</v>
      </c>
      <c r="H6" s="159" t="s">
        <v>576</v>
      </c>
      <c r="I6" s="159" t="s">
        <v>467</v>
      </c>
    </row>
    <row r="7" ht="15" customHeight="1" spans="1:9">
      <c r="A7" s="88">
        <v>1</v>
      </c>
      <c r="B7" s="162" t="s">
        <v>1157</v>
      </c>
      <c r="C7" s="163"/>
      <c r="D7" s="84"/>
      <c r="E7" s="164">
        <v>-60051.47</v>
      </c>
      <c r="F7" s="86"/>
      <c r="G7" s="86"/>
      <c r="H7" s="86">
        <f>IF(E7=0,"",(F7-E7)/E7*100)</f>
        <v>-100</v>
      </c>
      <c r="I7" s="171"/>
    </row>
    <row r="8" ht="15" customHeight="1" spans="1:9">
      <c r="A8" s="88">
        <v>2</v>
      </c>
      <c r="B8" s="162" t="s">
        <v>1158</v>
      </c>
      <c r="C8" s="163"/>
      <c r="D8" s="84"/>
      <c r="E8" s="164">
        <v>14893091</v>
      </c>
      <c r="F8" s="86"/>
      <c r="G8" s="86"/>
      <c r="H8" s="86">
        <f t="shared" ref="H8:H28" si="0">IF(E8=0,"",(F8-E8)/E8*100)</f>
        <v>-100</v>
      </c>
      <c r="I8" s="171"/>
    </row>
    <row r="9" ht="15" customHeight="1" spans="1:9">
      <c r="A9" s="88"/>
      <c r="B9" s="165"/>
      <c r="C9" s="163"/>
      <c r="D9" s="84"/>
      <c r="E9" s="166"/>
      <c r="F9" s="86"/>
      <c r="G9" s="86"/>
      <c r="H9" s="86" t="str">
        <f t="shared" si="0"/>
        <v/>
      </c>
      <c r="I9" s="171"/>
    </row>
    <row r="10" ht="15" customHeight="1" spans="1:9">
      <c r="A10" s="88"/>
      <c r="B10" s="165"/>
      <c r="C10" s="163"/>
      <c r="D10" s="84"/>
      <c r="E10" s="85"/>
      <c r="F10" s="86"/>
      <c r="G10" s="86"/>
      <c r="H10" s="86" t="str">
        <f t="shared" si="0"/>
        <v/>
      </c>
      <c r="I10" s="171"/>
    </row>
    <row r="11" ht="15" customHeight="1" spans="1:9">
      <c r="A11" s="88"/>
      <c r="B11" s="165"/>
      <c r="C11" s="163"/>
      <c r="D11" s="84"/>
      <c r="E11" s="85"/>
      <c r="F11" s="86"/>
      <c r="G11" s="86"/>
      <c r="H11" s="86" t="str">
        <f t="shared" si="0"/>
        <v/>
      </c>
      <c r="I11" s="171"/>
    </row>
    <row r="12" ht="15" customHeight="1" spans="1:9">
      <c r="A12" s="88"/>
      <c r="B12" s="165"/>
      <c r="C12" s="163"/>
      <c r="D12" s="84"/>
      <c r="E12" s="85"/>
      <c r="F12" s="86"/>
      <c r="G12" s="86"/>
      <c r="H12" s="86" t="str">
        <f t="shared" si="0"/>
        <v/>
      </c>
      <c r="I12" s="171"/>
    </row>
    <row r="13" ht="15" customHeight="1" spans="1:9">
      <c r="A13" s="88"/>
      <c r="B13" s="165"/>
      <c r="C13" s="163"/>
      <c r="D13" s="84"/>
      <c r="E13" s="85"/>
      <c r="F13" s="86"/>
      <c r="G13" s="86"/>
      <c r="H13" s="86" t="str">
        <f t="shared" si="0"/>
        <v/>
      </c>
      <c r="I13" s="171"/>
    </row>
    <row r="14" ht="15" customHeight="1" spans="1:9">
      <c r="A14" s="88"/>
      <c r="B14" s="165"/>
      <c r="C14" s="163"/>
      <c r="D14" s="84"/>
      <c r="E14" s="85"/>
      <c r="F14" s="86"/>
      <c r="G14" s="86"/>
      <c r="H14" s="86" t="str">
        <f t="shared" si="0"/>
        <v/>
      </c>
      <c r="I14" s="171"/>
    </row>
    <row r="15" ht="15" customHeight="1" spans="1:9">
      <c r="A15" s="88"/>
      <c r="B15" s="165"/>
      <c r="C15" s="163"/>
      <c r="D15" s="84"/>
      <c r="E15" s="85"/>
      <c r="F15" s="86"/>
      <c r="G15" s="86"/>
      <c r="H15" s="86" t="str">
        <f t="shared" si="0"/>
        <v/>
      </c>
      <c r="I15" s="171"/>
    </row>
    <row r="16" ht="15" customHeight="1" spans="1:9">
      <c r="A16" s="88"/>
      <c r="B16" s="165"/>
      <c r="C16" s="163"/>
      <c r="D16" s="84"/>
      <c r="E16" s="85"/>
      <c r="F16" s="86"/>
      <c r="G16" s="86"/>
      <c r="H16" s="86" t="str">
        <f t="shared" si="0"/>
        <v/>
      </c>
      <c r="I16" s="171"/>
    </row>
    <row r="17" ht="15" customHeight="1" spans="1:9">
      <c r="A17" s="88"/>
      <c r="B17" s="165"/>
      <c r="C17" s="163"/>
      <c r="D17" s="84"/>
      <c r="E17" s="85"/>
      <c r="F17" s="86"/>
      <c r="G17" s="86"/>
      <c r="H17" s="86" t="str">
        <f t="shared" si="0"/>
        <v/>
      </c>
      <c r="I17" s="171"/>
    </row>
    <row r="18" ht="15" customHeight="1" spans="1:9">
      <c r="A18" s="88"/>
      <c r="B18" s="165"/>
      <c r="C18" s="163"/>
      <c r="D18" s="84"/>
      <c r="E18" s="85"/>
      <c r="F18" s="86"/>
      <c r="G18" s="86"/>
      <c r="H18" s="86" t="str">
        <f t="shared" si="0"/>
        <v/>
      </c>
      <c r="I18" s="171"/>
    </row>
    <row r="19" ht="15" customHeight="1" spans="1:9">
      <c r="A19" s="88"/>
      <c r="B19" s="165"/>
      <c r="C19" s="163"/>
      <c r="D19" s="84"/>
      <c r="E19" s="85"/>
      <c r="F19" s="86"/>
      <c r="G19" s="86"/>
      <c r="H19" s="86" t="str">
        <f t="shared" si="0"/>
        <v/>
      </c>
      <c r="I19" s="171"/>
    </row>
    <row r="20" ht="15" customHeight="1" spans="1:9">
      <c r="A20" s="88"/>
      <c r="B20" s="165"/>
      <c r="C20" s="163"/>
      <c r="D20" s="84"/>
      <c r="E20" s="85"/>
      <c r="F20" s="86"/>
      <c r="G20" s="86"/>
      <c r="H20" s="86" t="str">
        <f t="shared" si="0"/>
        <v/>
      </c>
      <c r="I20" s="171"/>
    </row>
    <row r="21" ht="15" customHeight="1" spans="1:9">
      <c r="A21" s="88"/>
      <c r="B21" s="165"/>
      <c r="C21" s="163"/>
      <c r="D21" s="84"/>
      <c r="E21" s="85"/>
      <c r="F21" s="86"/>
      <c r="G21" s="86"/>
      <c r="H21" s="86" t="str">
        <f t="shared" si="0"/>
        <v/>
      </c>
      <c r="I21" s="171"/>
    </row>
    <row r="22" ht="15" customHeight="1" spans="1:9">
      <c r="A22" s="88"/>
      <c r="B22" s="165"/>
      <c r="C22" s="163"/>
      <c r="D22" s="84"/>
      <c r="E22" s="85"/>
      <c r="F22" s="86"/>
      <c r="G22" s="86"/>
      <c r="H22" s="86" t="str">
        <f t="shared" si="0"/>
        <v/>
      </c>
      <c r="I22" s="171"/>
    </row>
    <row r="23" ht="15" customHeight="1" spans="1:9">
      <c r="A23" s="88"/>
      <c r="B23" s="165"/>
      <c r="C23" s="163"/>
      <c r="D23" s="84"/>
      <c r="E23" s="85"/>
      <c r="F23" s="86"/>
      <c r="G23" s="86"/>
      <c r="H23" s="86" t="str">
        <f t="shared" si="0"/>
        <v/>
      </c>
      <c r="I23" s="171"/>
    </row>
    <row r="24" ht="15" customHeight="1" spans="1:9">
      <c r="A24" s="88"/>
      <c r="B24" s="165"/>
      <c r="C24" s="163"/>
      <c r="D24" s="84"/>
      <c r="E24" s="85"/>
      <c r="F24" s="86"/>
      <c r="G24" s="86"/>
      <c r="H24" s="86" t="str">
        <f t="shared" si="0"/>
        <v/>
      </c>
      <c r="I24" s="171"/>
    </row>
    <row r="25" ht="15" customHeight="1" spans="1:9">
      <c r="A25" s="88"/>
      <c r="B25" s="165"/>
      <c r="C25" s="163"/>
      <c r="D25" s="84"/>
      <c r="E25" s="85"/>
      <c r="F25" s="86"/>
      <c r="G25" s="86"/>
      <c r="H25" s="86" t="str">
        <f t="shared" si="0"/>
        <v/>
      </c>
      <c r="I25" s="171"/>
    </row>
    <row r="26" ht="15" customHeight="1" spans="1:9">
      <c r="A26" s="88"/>
      <c r="B26" s="165"/>
      <c r="C26" s="163"/>
      <c r="D26" s="84"/>
      <c r="E26" s="85"/>
      <c r="F26" s="86"/>
      <c r="G26" s="86"/>
      <c r="H26" s="86" t="str">
        <f t="shared" si="0"/>
        <v/>
      </c>
      <c r="I26" s="171"/>
    </row>
    <row r="27" ht="15" customHeight="1" spans="1:9">
      <c r="A27" s="88"/>
      <c r="B27" s="165"/>
      <c r="C27" s="163"/>
      <c r="D27" s="84"/>
      <c r="E27" s="85"/>
      <c r="F27" s="86"/>
      <c r="G27" s="86"/>
      <c r="H27" s="86" t="str">
        <f t="shared" si="0"/>
        <v/>
      </c>
      <c r="I27" s="171"/>
    </row>
    <row r="28" ht="15" customHeight="1" spans="1:9">
      <c r="A28" s="91" t="s">
        <v>1152</v>
      </c>
      <c r="B28" s="92"/>
      <c r="C28" s="163"/>
      <c r="D28" s="84">
        <f>SUM(D7:D27)</f>
        <v>0</v>
      </c>
      <c r="E28" s="85">
        <f>SUM(E7:E27)</f>
        <v>14833039.53</v>
      </c>
      <c r="F28" s="86">
        <f>SUM(F7:F27)</f>
        <v>0</v>
      </c>
      <c r="G28" s="86">
        <f>F28-E28</f>
        <v>-14833039.53</v>
      </c>
      <c r="H28" s="86">
        <f t="shared" si="0"/>
        <v>-100</v>
      </c>
      <c r="I28" s="171"/>
    </row>
    <row r="29" customHeight="1" spans="1:8">
      <c r="A29" s="37" t="str">
        <f>封面!$D$17&amp;封面!$E$17</f>
        <v>被评估单位（或产权持有单位）填表人：</v>
      </c>
      <c r="B29" s="69"/>
      <c r="E29" s="167"/>
      <c r="H29" s="38" t="str">
        <f>"评估人员："&amp;评估人员!$D$28</f>
        <v>评估人员：</v>
      </c>
    </row>
    <row r="30" customHeight="1" spans="1:2">
      <c r="A30" s="37" t="str">
        <f>封面!$D$19&amp;封面!$E$19&amp;封面!$F$19&amp;封面!$G$19&amp;封面!$H$19&amp;封面!$I$19&amp;封面!$J$19</f>
        <v>填表日期：2020年5月20日</v>
      </c>
      <c r="B30" s="69"/>
    </row>
  </sheetData>
  <mergeCells count="3">
    <mergeCell ref="A2:I2"/>
    <mergeCell ref="A3:I3"/>
    <mergeCell ref="A28:B28"/>
  </mergeCells>
  <hyperlinks>
    <hyperlink ref="A1" location="索引目录!D58" display="返回索引页"/>
    <hyperlink ref="B1" location="'4-非流动资产汇总'!B23"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&amp;R&amp;"仿宋_GB2312,常规"&amp;10
共&amp;N页第&amp;P页</oddHeader>
  </headerFooter>
  <legacyDrawing r:id="rId2"/>
</worksheet>
</file>

<file path=xl/worksheets/sheet7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0"/>
  </sheetPr>
  <dimension ref="A1:G30"/>
  <sheetViews>
    <sheetView workbookViewId="0">
      <pane xSplit="4" ySplit="6" topLeftCell="E7" activePane="bottomRight" state="frozen"/>
      <selection/>
      <selection pane="topRight"/>
      <selection pane="bottomLeft"/>
      <selection pane="bottomRight" activeCell="D28" sqref="D28"/>
    </sheetView>
  </sheetViews>
  <sheetFormatPr defaultColWidth="8.64166666666667" defaultRowHeight="15.75" customHeight="1" outlineLevelCol="6"/>
  <cols>
    <col min="1" max="1" width="8.5" style="13" customWidth="1"/>
    <col min="2" max="2" width="32.0666666666667" style="13" customWidth="1"/>
    <col min="3" max="3" width="2.20833333333333" style="13" hidden="1" customWidth="1" outlineLevel="1"/>
    <col min="4" max="4" width="22" style="13" customWidth="1" collapsed="1"/>
    <col min="5" max="5" width="22.2083333333333" style="13" customWidth="1"/>
    <col min="6" max="6" width="21.0666666666667" style="13" customWidth="1"/>
    <col min="7" max="7" width="12.5666666666667" style="13" customWidth="1"/>
    <col min="8" max="32" width="9" style="13"/>
    <col min="33" max="16384" width="8.64166666666667" style="13"/>
  </cols>
  <sheetData>
    <row r="1" ht="15.4" spans="1:7">
      <c r="A1" s="14" t="s">
        <v>19</v>
      </c>
      <c r="B1" s="40" t="s">
        <v>572</v>
      </c>
      <c r="C1" s="16"/>
      <c r="D1" s="16"/>
      <c r="E1" s="16"/>
      <c r="F1" s="16"/>
      <c r="G1" s="16"/>
    </row>
    <row r="2" s="47" customFormat="1" ht="30" customHeight="1" spans="1:7">
      <c r="A2" s="17" t="s">
        <v>1159</v>
      </c>
      <c r="B2" s="17"/>
      <c r="C2" s="17"/>
      <c r="D2" s="17"/>
      <c r="E2" s="17"/>
      <c r="F2" s="17"/>
      <c r="G2" s="17"/>
    </row>
    <row r="3" ht="15" customHeight="1" spans="1:7">
      <c r="A3" s="18" t="str">
        <f>'1-汇总表'!A3:G3</f>
        <v>评估基准日：2020年7月30日</v>
      </c>
      <c r="B3" s="18"/>
      <c r="C3" s="18"/>
      <c r="D3" s="18"/>
      <c r="E3" s="18"/>
      <c r="F3" s="18"/>
      <c r="G3" s="18"/>
    </row>
    <row r="4" ht="15" customHeight="1" spans="1:7">
      <c r="A4" s="20"/>
      <c r="B4" s="20"/>
      <c r="C4" s="20"/>
      <c r="D4" s="20"/>
      <c r="E4" s="20"/>
      <c r="F4" s="20"/>
      <c r="G4" s="43" t="s">
        <v>1160</v>
      </c>
    </row>
    <row r="5" ht="15" customHeight="1" spans="1:7">
      <c r="A5" s="22" t="str">
        <f>'1-汇总表'!A5</f>
        <v>被评估单位（或产权持有单位）：贡山县隆鑫矿业有限公司</v>
      </c>
      <c r="G5" s="148" t="s">
        <v>22</v>
      </c>
    </row>
    <row r="6" s="41" customFormat="1" ht="30" customHeight="1" spans="1:7">
      <c r="A6" s="149" t="s">
        <v>621</v>
      </c>
      <c r="B6" s="149" t="s">
        <v>575</v>
      </c>
      <c r="C6" s="150" t="s">
        <v>541</v>
      </c>
      <c r="D6" s="149" t="s">
        <v>542</v>
      </c>
      <c r="E6" s="149" t="s">
        <v>543</v>
      </c>
      <c r="F6" s="64" t="s">
        <v>544</v>
      </c>
      <c r="G6" s="149" t="s">
        <v>576</v>
      </c>
    </row>
    <row r="7" ht="15" customHeight="1" spans="1:7">
      <c r="A7" s="151" t="s">
        <v>1161</v>
      </c>
      <c r="B7" s="152" t="s">
        <v>472</v>
      </c>
      <c r="C7" s="31">
        <f>'5-1短期借款'!H28</f>
        <v>0</v>
      </c>
      <c r="D7" s="34">
        <f>'5-1短期借款'!I28</f>
        <v>138000000</v>
      </c>
      <c r="E7" s="32">
        <f>'5-1短期借款'!N28</f>
        <v>0</v>
      </c>
      <c r="F7" s="32">
        <f t="shared" ref="F7:F18" si="0">E7-D7</f>
        <v>-138000000</v>
      </c>
      <c r="G7" s="153">
        <f t="shared" ref="G7:G18" si="1">IF(D7=0,"",F7/D7*100)</f>
        <v>-100</v>
      </c>
    </row>
    <row r="8" ht="15" customHeight="1" spans="1:7">
      <c r="A8" s="151" t="s">
        <v>1162</v>
      </c>
      <c r="B8" s="152" t="s">
        <v>474</v>
      </c>
      <c r="C8" s="31">
        <f>'5-2交易性金融负债'!E28</f>
        <v>0</v>
      </c>
      <c r="D8" s="34">
        <f>'5-2交易性金融负债'!F28</f>
        <v>0</v>
      </c>
      <c r="E8" s="32">
        <f>'5-2交易性金融负债'!G28</f>
        <v>0</v>
      </c>
      <c r="F8" s="32">
        <f t="shared" si="0"/>
        <v>0</v>
      </c>
      <c r="G8" s="153" t="str">
        <f t="shared" si="1"/>
        <v/>
      </c>
    </row>
    <row r="9" ht="15" customHeight="1" spans="1:7">
      <c r="A9" s="151" t="s">
        <v>1163</v>
      </c>
      <c r="B9" s="152" t="s">
        <v>476</v>
      </c>
      <c r="C9" s="31">
        <f>'5-3应付票据'!F28</f>
        <v>0</v>
      </c>
      <c r="D9" s="34">
        <f>'5-3应付票据'!G28</f>
        <v>225000000</v>
      </c>
      <c r="E9" s="32">
        <f>'5-3应付票据'!K28</f>
        <v>0</v>
      </c>
      <c r="F9" s="32">
        <f t="shared" si="0"/>
        <v>-225000000</v>
      </c>
      <c r="G9" s="153">
        <f t="shared" si="1"/>
        <v>-100</v>
      </c>
    </row>
    <row r="10" ht="15" customHeight="1" spans="1:7">
      <c r="A10" s="151" t="s">
        <v>1164</v>
      </c>
      <c r="B10" s="152" t="s">
        <v>478</v>
      </c>
      <c r="C10" s="31">
        <f>'5-4应付账款'!E20</f>
        <v>0</v>
      </c>
      <c r="D10" s="34">
        <f>'5-4应付账款'!G20</f>
        <v>1372179140.49</v>
      </c>
      <c r="E10" s="32">
        <f>'5-4应付账款'!H20</f>
        <v>0</v>
      </c>
      <c r="F10" s="32">
        <f t="shared" si="0"/>
        <v>-1372179140.49</v>
      </c>
      <c r="G10" s="153">
        <f t="shared" si="1"/>
        <v>-100</v>
      </c>
    </row>
    <row r="11" ht="15" customHeight="1" spans="1:7">
      <c r="A11" s="151" t="s">
        <v>1165</v>
      </c>
      <c r="B11" s="152" t="s">
        <v>480</v>
      </c>
      <c r="C11" s="31">
        <f>'5-5预收账款'!E28</f>
        <v>0</v>
      </c>
      <c r="D11" s="34">
        <f>'5-5预收账款'!G28</f>
        <v>-281799685.21</v>
      </c>
      <c r="E11" s="32">
        <f>'5-5预收账款'!H28</f>
        <v>0</v>
      </c>
      <c r="F11" s="32">
        <f t="shared" si="0"/>
        <v>281799685.21</v>
      </c>
      <c r="G11" s="153">
        <f t="shared" si="1"/>
        <v>-100</v>
      </c>
    </row>
    <row r="12" ht="15" customHeight="1" spans="1:7">
      <c r="A12" s="151" t="s">
        <v>1166</v>
      </c>
      <c r="B12" s="152" t="s">
        <v>482</v>
      </c>
      <c r="C12" s="31">
        <f>'5-6职工薪酬'!D29</f>
        <v>0</v>
      </c>
      <c r="D12" s="34">
        <f>'5-6职工薪酬'!E29</f>
        <v>27247370.86</v>
      </c>
      <c r="E12" s="32">
        <f>'5-6职工薪酬'!F29</f>
        <v>0</v>
      </c>
      <c r="F12" s="32">
        <f t="shared" si="0"/>
        <v>-27247370.86</v>
      </c>
      <c r="G12" s="153">
        <f t="shared" si="1"/>
        <v>-100</v>
      </c>
    </row>
    <row r="13" ht="15" customHeight="1" spans="1:7">
      <c r="A13" s="151" t="s">
        <v>1167</v>
      </c>
      <c r="B13" s="152" t="s">
        <v>484</v>
      </c>
      <c r="C13" s="31">
        <f>'5-7应交税费'!E28</f>
        <v>0</v>
      </c>
      <c r="D13" s="34">
        <f>'5-7应交税费'!F28</f>
        <v>-63273008.91</v>
      </c>
      <c r="E13" s="32">
        <f>'5-7应交税费'!G28</f>
        <v>0</v>
      </c>
      <c r="F13" s="32">
        <f t="shared" si="0"/>
        <v>63273008.91</v>
      </c>
      <c r="G13" s="153">
        <f t="shared" si="1"/>
        <v>-100</v>
      </c>
    </row>
    <row r="14" ht="15" customHeight="1" spans="1:7">
      <c r="A14" s="151" t="s">
        <v>1168</v>
      </c>
      <c r="B14" s="152" t="s">
        <v>486</v>
      </c>
      <c r="C14" s="31">
        <f>'5-8应付利息'!G28</f>
        <v>0</v>
      </c>
      <c r="D14" s="34">
        <f>'5-8应付利息'!H28</f>
        <v>0</v>
      </c>
      <c r="E14" s="32">
        <f>'5-8应付利息'!I28</f>
        <v>0</v>
      </c>
      <c r="F14" s="32">
        <f t="shared" si="0"/>
        <v>0</v>
      </c>
      <c r="G14" s="153" t="str">
        <f t="shared" si="1"/>
        <v/>
      </c>
    </row>
    <row r="15" ht="15" customHeight="1" spans="1:7">
      <c r="A15" s="151" t="s">
        <v>1169</v>
      </c>
      <c r="B15" s="152" t="s">
        <v>1170</v>
      </c>
      <c r="C15" s="31">
        <f>'5-9应付股利（利润）'!E28</f>
        <v>0</v>
      </c>
      <c r="D15" s="34">
        <f>'5-9应付股利（利润）'!F28</f>
        <v>0</v>
      </c>
      <c r="E15" s="32">
        <f>'5-9应付股利（利润）'!G28</f>
        <v>0</v>
      </c>
      <c r="F15" s="32">
        <f t="shared" si="0"/>
        <v>0</v>
      </c>
      <c r="G15" s="153" t="str">
        <f t="shared" si="1"/>
        <v/>
      </c>
    </row>
    <row r="16" ht="15" customHeight="1" spans="1:7">
      <c r="A16" s="151" t="s">
        <v>1171</v>
      </c>
      <c r="B16" s="152" t="s">
        <v>490</v>
      </c>
      <c r="C16" s="31" t="e">
        <f>'5-10其他应付款'!E26</f>
        <v>#REF!</v>
      </c>
      <c r="D16" s="34">
        <f>'5-10其他应付款'!G26</f>
        <v>3703225200.73</v>
      </c>
      <c r="E16" s="32">
        <f>'5-10其他应付款'!H26</f>
        <v>0</v>
      </c>
      <c r="F16" s="32">
        <f t="shared" si="0"/>
        <v>-3703225200.73</v>
      </c>
      <c r="G16" s="153">
        <f t="shared" si="1"/>
        <v>-100</v>
      </c>
    </row>
    <row r="17" ht="15" customHeight="1" spans="1:7">
      <c r="A17" s="151" t="s">
        <v>1172</v>
      </c>
      <c r="B17" s="152" t="s">
        <v>492</v>
      </c>
      <c r="C17" s="31">
        <f>'5-11一年到期非流动负债'!F28</f>
        <v>0</v>
      </c>
      <c r="D17" s="34">
        <f>'5-11一年到期非流动负债'!G28</f>
        <v>0</v>
      </c>
      <c r="E17" s="32">
        <f>'5-11一年到期非流动负债'!H28</f>
        <v>0</v>
      </c>
      <c r="F17" s="32">
        <f t="shared" si="0"/>
        <v>0</v>
      </c>
      <c r="G17" s="153" t="str">
        <f t="shared" si="1"/>
        <v/>
      </c>
    </row>
    <row r="18" ht="15" customHeight="1" spans="1:7">
      <c r="A18" s="151" t="s">
        <v>1173</v>
      </c>
      <c r="B18" s="152" t="s">
        <v>494</v>
      </c>
      <c r="C18" s="31">
        <f>'5-12其他流动负债'!E28</f>
        <v>0</v>
      </c>
      <c r="D18" s="34">
        <f>'5-12其他流动负债'!F28</f>
        <v>0</v>
      </c>
      <c r="E18" s="32">
        <f>'5-12其他流动负债'!G28</f>
        <v>0</v>
      </c>
      <c r="F18" s="32">
        <f t="shared" si="0"/>
        <v>0</v>
      </c>
      <c r="G18" s="153" t="str">
        <f t="shared" si="1"/>
        <v/>
      </c>
    </row>
    <row r="19" ht="15" customHeight="1" spans="1:7">
      <c r="A19" s="27"/>
      <c r="B19" s="154"/>
      <c r="C19" s="31"/>
      <c r="D19" s="34"/>
      <c r="E19" s="32"/>
      <c r="F19" s="32"/>
      <c r="G19" s="153"/>
    </row>
    <row r="20" ht="15" customHeight="1" spans="1:7">
      <c r="A20" s="27"/>
      <c r="B20" s="154"/>
      <c r="C20" s="31"/>
      <c r="D20" s="34"/>
      <c r="E20" s="32"/>
      <c r="F20" s="32"/>
      <c r="G20" s="153"/>
    </row>
    <row r="21" ht="15" customHeight="1" spans="1:7">
      <c r="A21" s="27"/>
      <c r="B21" s="154"/>
      <c r="C21" s="31"/>
      <c r="D21" s="34"/>
      <c r="E21" s="32"/>
      <c r="F21" s="32"/>
      <c r="G21" s="153"/>
    </row>
    <row r="22" ht="15" customHeight="1" spans="1:7">
      <c r="A22" s="27"/>
      <c r="B22" s="154"/>
      <c r="C22" s="31"/>
      <c r="D22" s="34"/>
      <c r="E22" s="32"/>
      <c r="F22" s="32"/>
      <c r="G22" s="153"/>
    </row>
    <row r="23" ht="15" customHeight="1" spans="1:7">
      <c r="A23" s="27"/>
      <c r="B23" s="154"/>
      <c r="C23" s="31"/>
      <c r="D23" s="34"/>
      <c r="E23" s="32"/>
      <c r="F23" s="32"/>
      <c r="G23" s="153"/>
    </row>
    <row r="24" ht="15" customHeight="1" spans="1:7">
      <c r="A24" s="27"/>
      <c r="B24" s="154"/>
      <c r="C24" s="31"/>
      <c r="D24" s="34"/>
      <c r="E24" s="32"/>
      <c r="F24" s="32"/>
      <c r="G24" s="153"/>
    </row>
    <row r="25" ht="15" customHeight="1" spans="1:7">
      <c r="A25" s="27"/>
      <c r="B25" s="154"/>
      <c r="C25" s="31"/>
      <c r="D25" s="34"/>
      <c r="E25" s="32"/>
      <c r="F25" s="32"/>
      <c r="G25" s="153"/>
    </row>
    <row r="26" ht="15" customHeight="1" spans="1:7">
      <c r="A26" s="151"/>
      <c r="B26" s="155"/>
      <c r="C26" s="31"/>
      <c r="D26" s="34"/>
      <c r="E26" s="32"/>
      <c r="F26" s="32"/>
      <c r="G26" s="153"/>
    </row>
    <row r="27" ht="15" customHeight="1" spans="1:7">
      <c r="A27" s="151"/>
      <c r="B27" s="155"/>
      <c r="C27" s="31"/>
      <c r="D27" s="34"/>
      <c r="E27" s="32"/>
      <c r="F27" s="32"/>
      <c r="G27" s="153"/>
    </row>
    <row r="28" ht="15" customHeight="1" spans="1:7">
      <c r="A28" s="156" t="s">
        <v>496</v>
      </c>
      <c r="B28" s="157"/>
      <c r="C28" s="31" t="e">
        <f>SUM(C7:C27)</f>
        <v>#REF!</v>
      </c>
      <c r="D28" s="34">
        <f>SUM(D7:D27)</f>
        <v>5120579017.96</v>
      </c>
      <c r="E28" s="32">
        <f>SUM(E7:E27)</f>
        <v>0</v>
      </c>
      <c r="F28" s="32">
        <f>SUM(F7:F27)</f>
        <v>-5120579017.96</v>
      </c>
      <c r="G28" s="153">
        <f>IF(D28=0,"",F28/D28*100)</f>
        <v>-100</v>
      </c>
    </row>
    <row r="29" s="38" customFormat="1" customHeight="1" spans="1:6">
      <c r="A29" s="37" t="str">
        <f>封面!$D$17&amp;封面!$E$17</f>
        <v>被评估单位（或产权持有单位）填表人：</v>
      </c>
      <c r="F29" s="38" t="str">
        <f>"评估人员："&amp;评估人员!$D$10</f>
        <v>评估人员：</v>
      </c>
    </row>
    <row r="30" s="38" customFormat="1" customHeight="1" spans="1:1">
      <c r="A30" s="37" t="str">
        <f>封面!$D$19&amp;封面!$E$19&amp;封面!$F$19&amp;封面!$G$19&amp;封面!$H$19&amp;封面!$I$19&amp;封面!$J$19</f>
        <v>填表日期：2020年5月20日</v>
      </c>
    </row>
  </sheetData>
  <sheetProtection password="C573" sheet="1"/>
  <mergeCells count="3">
    <mergeCell ref="A2:G2"/>
    <mergeCell ref="A3:G3"/>
    <mergeCell ref="A28:B28"/>
  </mergeCells>
  <hyperlinks>
    <hyperlink ref="A1" location="索引目录!G6" display="返回索引页"/>
    <hyperlink ref="B9" location="'5-3应付票据'!B1" display="应付票据"/>
    <hyperlink ref="B11" location="'5-5预收账款'!B1" display="预收款项"/>
    <hyperlink ref="B18" location="'5-12其他流动负债'!B1" display="其他流动负债"/>
    <hyperlink ref="B7" location="'5-1短期借款'!B1" display="短期借款"/>
    <hyperlink ref="B1" location="'2-分类汇总'!B39" display="返回"/>
    <hyperlink ref="B8" location="'5-2交易性金融负债'!B1" display="交易性金融负债"/>
    <hyperlink ref="B10" location="'5-4应付账款'!B1" display="应付账款"/>
    <hyperlink ref="B17" location="'5-11一年到期非流动负债'!B1" display="一年内到期的非流动负债"/>
    <hyperlink ref="B16" location="'5-10其他应付款'!B1" display="其他应付款"/>
    <hyperlink ref="B15" location="'5-9应付股利（利润）'!B1" display="应付股利（应付利润）"/>
    <hyperlink ref="B14" location="'5-8应付利息'!B1" display="应付利息"/>
    <hyperlink ref="B13" location="'5-7应交税费'!B1" display="应交税费"/>
    <hyperlink ref="B12" location="'5-6职工薪酬'!B1" display="应付职工薪酬"/>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&amp;R&amp;"宋体,常规"&amp;10
&amp;"仿宋_GB2312,常规"共&amp;N页第&amp;P页</oddHeader>
  </headerFooter>
</worksheet>
</file>

<file path=xl/worksheets/sheet7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sheetPr>
  <dimension ref="A1:O30"/>
  <sheetViews>
    <sheetView workbookViewId="0">
      <pane xSplit="8" ySplit="6" topLeftCell="I7" activePane="bottomRight" state="frozen"/>
      <selection/>
      <selection pane="topRight"/>
      <selection pane="bottomLeft"/>
      <selection pane="bottomRight" activeCell="F29" sqref="F29"/>
    </sheetView>
  </sheetViews>
  <sheetFormatPr defaultColWidth="8.64166666666667" defaultRowHeight="15.75" customHeight="1"/>
  <cols>
    <col min="1" max="1" width="5.5" style="13" customWidth="1"/>
    <col min="2" max="2" width="18.0666666666667" style="13" customWidth="1"/>
    <col min="3" max="3" width="8.85833333333333" style="13" customWidth="1"/>
    <col min="4" max="4" width="9.70833333333333" style="13" customWidth="1"/>
    <col min="5" max="5" width="8.06666666666667" style="13" customWidth="1"/>
    <col min="6" max="6" width="7.20833333333333" style="13" customWidth="1"/>
    <col min="7" max="7" width="12" style="13" customWidth="1"/>
    <col min="8" max="8" width="13.3583333333333" style="13" hidden="1" customWidth="1" outlineLevel="1"/>
    <col min="9" max="9" width="14.5666666666667" style="13" customWidth="1" collapsed="1"/>
    <col min="10" max="10" width="11.7083333333333" style="13" hidden="1" customWidth="1" outlineLevel="1"/>
    <col min="11" max="12" width="13.3583333333333" style="13" hidden="1" customWidth="1" outlineLevel="1"/>
    <col min="13" max="13" width="11.0666666666667" style="13" customWidth="1" collapsed="1"/>
    <col min="14" max="14" width="13.8583333333333" style="13" customWidth="1"/>
    <col min="15" max="15" width="10.5666666666667" style="13" customWidth="1"/>
    <col min="16" max="32" width="9" style="13"/>
    <col min="33" max="16384" width="8.64166666666667" style="13"/>
  </cols>
  <sheetData>
    <row r="1" ht="15.4" spans="1:15">
      <c r="A1" s="14" t="s">
        <v>19</v>
      </c>
      <c r="B1" s="40" t="s">
        <v>572</v>
      </c>
      <c r="C1" s="16"/>
      <c r="D1" s="16"/>
      <c r="E1" s="16"/>
      <c r="F1" s="16"/>
      <c r="G1" s="16"/>
      <c r="H1" s="16"/>
      <c r="I1" s="16"/>
      <c r="J1" s="16"/>
      <c r="K1" s="16"/>
      <c r="L1" s="16"/>
      <c r="M1" s="16"/>
      <c r="N1" s="16"/>
      <c r="O1" s="16"/>
    </row>
    <row r="2" s="47" customFormat="1" ht="30" customHeight="1" spans="1:15">
      <c r="A2" s="17" t="s">
        <v>1174</v>
      </c>
      <c r="B2" s="17"/>
      <c r="C2" s="17"/>
      <c r="D2" s="17"/>
      <c r="E2" s="17"/>
      <c r="F2" s="17"/>
      <c r="G2" s="17"/>
      <c r="H2" s="17"/>
      <c r="I2" s="17"/>
      <c r="J2" s="17"/>
      <c r="K2" s="17"/>
      <c r="L2" s="17"/>
      <c r="M2" s="17"/>
      <c r="N2" s="17"/>
      <c r="O2" s="17"/>
    </row>
    <row r="3" ht="15" customHeight="1" spans="1:15">
      <c r="A3" s="18" t="str">
        <f>'1-汇总表'!A3:G3</f>
        <v>评估基准日：2020年7月30日</v>
      </c>
      <c r="B3" s="18"/>
      <c r="C3" s="18"/>
      <c r="D3" s="18"/>
      <c r="E3" s="18"/>
      <c r="F3" s="18"/>
      <c r="G3" s="18"/>
      <c r="H3" s="18"/>
      <c r="I3" s="19"/>
      <c r="J3" s="19"/>
      <c r="K3" s="19"/>
      <c r="L3" s="19"/>
      <c r="M3" s="19"/>
      <c r="N3" s="19"/>
      <c r="O3" s="19"/>
    </row>
    <row r="4" ht="15" customHeight="1" spans="1:15">
      <c r="A4" s="20"/>
      <c r="B4" s="20"/>
      <c r="C4" s="20"/>
      <c r="D4" s="20"/>
      <c r="E4" s="20"/>
      <c r="F4" s="20"/>
      <c r="G4" s="20"/>
      <c r="H4" s="20"/>
      <c r="I4" s="56"/>
      <c r="J4" s="20"/>
      <c r="K4" s="20"/>
      <c r="L4" s="20"/>
      <c r="M4" s="56"/>
      <c r="N4" s="56"/>
      <c r="O4" s="21" t="s">
        <v>1175</v>
      </c>
    </row>
    <row r="5" ht="15" customHeight="1" spans="1:15">
      <c r="A5" s="22" t="str">
        <f>'1-汇总表'!A5</f>
        <v>被评估单位（或产权持有单位）：贡山县隆鑫矿业有限公司</v>
      </c>
      <c r="O5" s="23" t="s">
        <v>22</v>
      </c>
    </row>
    <row r="6" s="41" customFormat="1" ht="30" customHeight="1" spans="1:15">
      <c r="A6" s="24" t="s">
        <v>379</v>
      </c>
      <c r="B6" s="24" t="s">
        <v>1176</v>
      </c>
      <c r="C6" s="24" t="s">
        <v>752</v>
      </c>
      <c r="D6" s="24" t="s">
        <v>906</v>
      </c>
      <c r="E6" s="24" t="s">
        <v>1177</v>
      </c>
      <c r="F6" s="24" t="s">
        <v>649</v>
      </c>
      <c r="G6" s="24" t="s">
        <v>1178</v>
      </c>
      <c r="H6" s="25" t="s">
        <v>541</v>
      </c>
      <c r="I6" s="26" t="s">
        <v>542</v>
      </c>
      <c r="J6" s="64" t="s">
        <v>1179</v>
      </c>
      <c r="K6" s="26" t="s">
        <v>1180</v>
      </c>
      <c r="L6" s="26" t="s">
        <v>1181</v>
      </c>
      <c r="M6" s="26" t="s">
        <v>1182</v>
      </c>
      <c r="N6" s="24" t="s">
        <v>543</v>
      </c>
      <c r="O6" s="24" t="s">
        <v>467</v>
      </c>
    </row>
    <row r="7" ht="15" customHeight="1" spans="1:15">
      <c r="A7" s="27">
        <v>1</v>
      </c>
      <c r="B7" s="62" t="s">
        <v>1183</v>
      </c>
      <c r="C7" s="29"/>
      <c r="D7" s="29"/>
      <c r="E7" s="108"/>
      <c r="F7" s="146" t="s">
        <v>653</v>
      </c>
      <c r="G7" s="32"/>
      <c r="H7" s="31"/>
      <c r="I7" s="34">
        <v>20000000</v>
      </c>
      <c r="J7" s="32"/>
      <c r="K7" s="34"/>
      <c r="L7" s="34"/>
      <c r="M7" s="147"/>
      <c r="N7" s="32"/>
      <c r="O7" s="33"/>
    </row>
    <row r="8" ht="15" customHeight="1" spans="1:15">
      <c r="A8" s="27">
        <v>2</v>
      </c>
      <c r="B8" s="62" t="s">
        <v>1184</v>
      </c>
      <c r="C8" s="29"/>
      <c r="D8" s="29"/>
      <c r="E8" s="27"/>
      <c r="F8" s="146" t="s">
        <v>653</v>
      </c>
      <c r="G8" s="32"/>
      <c r="H8" s="31"/>
      <c r="I8" s="34">
        <v>18000000</v>
      </c>
      <c r="J8" s="32"/>
      <c r="K8" s="34"/>
      <c r="L8" s="34"/>
      <c r="M8" s="147"/>
      <c r="N8" s="32"/>
      <c r="O8" s="33"/>
    </row>
    <row r="9" ht="15" customHeight="1" spans="1:15">
      <c r="A9" s="27">
        <v>3</v>
      </c>
      <c r="B9" s="62" t="s">
        <v>618</v>
      </c>
      <c r="C9" s="29"/>
      <c r="D9" s="29"/>
      <c r="E9" s="27"/>
      <c r="F9" s="146" t="s">
        <v>653</v>
      </c>
      <c r="G9" s="32"/>
      <c r="H9" s="31"/>
      <c r="I9" s="34">
        <v>40000000</v>
      </c>
      <c r="J9" s="32"/>
      <c r="K9" s="34"/>
      <c r="L9" s="34"/>
      <c r="M9" s="147"/>
      <c r="N9" s="32"/>
      <c r="O9" s="33"/>
    </row>
    <row r="10" ht="15" customHeight="1" spans="1:15">
      <c r="A10" s="27">
        <v>4</v>
      </c>
      <c r="B10" s="62" t="s">
        <v>1185</v>
      </c>
      <c r="C10" s="29"/>
      <c r="D10" s="29"/>
      <c r="E10" s="27"/>
      <c r="F10" s="146" t="s">
        <v>653</v>
      </c>
      <c r="G10" s="32"/>
      <c r="H10" s="31"/>
      <c r="I10" s="34">
        <v>20000000</v>
      </c>
      <c r="J10" s="32"/>
      <c r="K10" s="34"/>
      <c r="L10" s="34"/>
      <c r="M10" s="147"/>
      <c r="N10" s="32"/>
      <c r="O10" s="33"/>
    </row>
    <row r="11" ht="15" customHeight="1" spans="1:15">
      <c r="A11" s="27">
        <v>5</v>
      </c>
      <c r="B11" s="62" t="s">
        <v>1186</v>
      </c>
      <c r="C11" s="29"/>
      <c r="D11" s="29"/>
      <c r="E11" s="27"/>
      <c r="F11" s="146" t="s">
        <v>653</v>
      </c>
      <c r="G11" s="32"/>
      <c r="H11" s="31"/>
      <c r="I11" s="34">
        <v>40000000</v>
      </c>
      <c r="J11" s="32"/>
      <c r="K11" s="34"/>
      <c r="L11" s="34"/>
      <c r="M11" s="147"/>
      <c r="N11" s="32"/>
      <c r="O11" s="33"/>
    </row>
    <row r="12" ht="15" customHeight="1" spans="1:15">
      <c r="A12" s="27"/>
      <c r="B12" s="63"/>
      <c r="C12" s="29"/>
      <c r="D12" s="29"/>
      <c r="E12" s="27"/>
      <c r="F12" s="27"/>
      <c r="G12" s="32"/>
      <c r="H12" s="31"/>
      <c r="I12" s="34"/>
      <c r="J12" s="32"/>
      <c r="K12" s="34"/>
      <c r="L12" s="34"/>
      <c r="M12" s="147"/>
      <c r="N12" s="32"/>
      <c r="O12" s="33"/>
    </row>
    <row r="13" ht="15" customHeight="1" spans="1:15">
      <c r="A13" s="27"/>
      <c r="B13" s="63"/>
      <c r="C13" s="29"/>
      <c r="D13" s="29"/>
      <c r="E13" s="27"/>
      <c r="F13" s="27"/>
      <c r="G13" s="32"/>
      <c r="H13" s="31"/>
      <c r="I13" s="34"/>
      <c r="J13" s="32"/>
      <c r="K13" s="34"/>
      <c r="L13" s="34"/>
      <c r="M13" s="147"/>
      <c r="N13" s="32"/>
      <c r="O13" s="33"/>
    </row>
    <row r="14" ht="15" customHeight="1" spans="1:15">
      <c r="A14" s="27"/>
      <c r="B14" s="63"/>
      <c r="C14" s="29"/>
      <c r="D14" s="29"/>
      <c r="E14" s="27"/>
      <c r="F14" s="27"/>
      <c r="G14" s="32"/>
      <c r="H14" s="31"/>
      <c r="I14" s="34"/>
      <c r="J14" s="32"/>
      <c r="K14" s="34"/>
      <c r="L14" s="34"/>
      <c r="M14" s="147"/>
      <c r="N14" s="32"/>
      <c r="O14" s="33"/>
    </row>
    <row r="15" ht="15" customHeight="1" spans="1:15">
      <c r="A15" s="27"/>
      <c r="B15" s="63"/>
      <c r="C15" s="29"/>
      <c r="D15" s="29"/>
      <c r="E15" s="27"/>
      <c r="F15" s="27"/>
      <c r="G15" s="32"/>
      <c r="H15" s="31"/>
      <c r="I15" s="34"/>
      <c r="J15" s="32"/>
      <c r="K15" s="34"/>
      <c r="L15" s="34"/>
      <c r="M15" s="147"/>
      <c r="N15" s="32"/>
      <c r="O15" s="33"/>
    </row>
    <row r="16" ht="15" customHeight="1" spans="1:15">
      <c r="A16" s="27"/>
      <c r="B16" s="63"/>
      <c r="C16" s="29"/>
      <c r="D16" s="29"/>
      <c r="E16" s="27"/>
      <c r="F16" s="27"/>
      <c r="G16" s="32"/>
      <c r="H16" s="31"/>
      <c r="I16" s="34"/>
      <c r="J16" s="32"/>
      <c r="K16" s="34"/>
      <c r="L16" s="34"/>
      <c r="M16" s="147"/>
      <c r="N16" s="32"/>
      <c r="O16" s="33"/>
    </row>
    <row r="17" ht="15" customHeight="1" spans="1:15">
      <c r="A17" s="27"/>
      <c r="B17" s="63"/>
      <c r="C17" s="29"/>
      <c r="D17" s="29"/>
      <c r="E17" s="27"/>
      <c r="F17" s="27"/>
      <c r="G17" s="32"/>
      <c r="H17" s="31"/>
      <c r="I17" s="34"/>
      <c r="J17" s="32"/>
      <c r="K17" s="34"/>
      <c r="L17" s="34"/>
      <c r="M17" s="147"/>
      <c r="N17" s="32"/>
      <c r="O17" s="33"/>
    </row>
    <row r="18" ht="15" customHeight="1" spans="1:15">
      <c r="A18" s="27"/>
      <c r="B18" s="63"/>
      <c r="C18" s="29"/>
      <c r="D18" s="29"/>
      <c r="E18" s="27"/>
      <c r="F18" s="27"/>
      <c r="G18" s="32"/>
      <c r="H18" s="31"/>
      <c r="I18" s="34"/>
      <c r="J18" s="32"/>
      <c r="K18" s="34"/>
      <c r="L18" s="34"/>
      <c r="M18" s="147"/>
      <c r="N18" s="32"/>
      <c r="O18" s="33"/>
    </row>
    <row r="19" ht="15" customHeight="1" spans="1:15">
      <c r="A19" s="27"/>
      <c r="B19" s="63"/>
      <c r="C19" s="29"/>
      <c r="D19" s="29"/>
      <c r="E19" s="27"/>
      <c r="F19" s="27"/>
      <c r="G19" s="32"/>
      <c r="H19" s="31"/>
      <c r="I19" s="34"/>
      <c r="J19" s="32"/>
      <c r="K19" s="34"/>
      <c r="L19" s="34"/>
      <c r="M19" s="147"/>
      <c r="N19" s="32"/>
      <c r="O19" s="33"/>
    </row>
    <row r="20" ht="15" customHeight="1" spans="1:15">
      <c r="A20" s="27"/>
      <c r="B20" s="63"/>
      <c r="C20" s="29"/>
      <c r="D20" s="29"/>
      <c r="E20" s="27"/>
      <c r="F20" s="27"/>
      <c r="G20" s="32"/>
      <c r="H20" s="31"/>
      <c r="I20" s="34"/>
      <c r="J20" s="32"/>
      <c r="K20" s="34"/>
      <c r="L20" s="34"/>
      <c r="M20" s="147"/>
      <c r="N20" s="32"/>
      <c r="O20" s="33"/>
    </row>
    <row r="21" ht="15" customHeight="1" spans="1:15">
      <c r="A21" s="27"/>
      <c r="B21" s="63"/>
      <c r="C21" s="29"/>
      <c r="D21" s="29"/>
      <c r="E21" s="27"/>
      <c r="F21" s="27"/>
      <c r="G21" s="32"/>
      <c r="H21" s="31"/>
      <c r="I21" s="34"/>
      <c r="J21" s="32"/>
      <c r="K21" s="34"/>
      <c r="L21" s="34"/>
      <c r="M21" s="147"/>
      <c r="N21" s="32"/>
      <c r="O21" s="33"/>
    </row>
    <row r="22" ht="15" customHeight="1" spans="1:15">
      <c r="A22" s="27"/>
      <c r="B22" s="63"/>
      <c r="C22" s="29"/>
      <c r="D22" s="29"/>
      <c r="E22" s="27"/>
      <c r="F22" s="27"/>
      <c r="G22" s="32"/>
      <c r="H22" s="31"/>
      <c r="I22" s="34"/>
      <c r="J22" s="32"/>
      <c r="K22" s="34"/>
      <c r="L22" s="34"/>
      <c r="M22" s="147"/>
      <c r="N22" s="32"/>
      <c r="O22" s="33"/>
    </row>
    <row r="23" ht="15" customHeight="1" spans="1:15">
      <c r="A23" s="27"/>
      <c r="B23" s="63"/>
      <c r="C23" s="29"/>
      <c r="D23" s="29"/>
      <c r="E23" s="27"/>
      <c r="F23" s="27"/>
      <c r="G23" s="32"/>
      <c r="H23" s="31"/>
      <c r="I23" s="34"/>
      <c r="J23" s="32"/>
      <c r="K23" s="34"/>
      <c r="L23" s="34"/>
      <c r="M23" s="147"/>
      <c r="N23" s="32"/>
      <c r="O23" s="33"/>
    </row>
    <row r="24" ht="15" customHeight="1" spans="1:15">
      <c r="A24" s="27"/>
      <c r="B24" s="63"/>
      <c r="C24" s="29"/>
      <c r="D24" s="29"/>
      <c r="E24" s="27"/>
      <c r="F24" s="27"/>
      <c r="G24" s="32"/>
      <c r="H24" s="31"/>
      <c r="I24" s="34"/>
      <c r="J24" s="32"/>
      <c r="K24" s="34"/>
      <c r="L24" s="34"/>
      <c r="M24" s="147"/>
      <c r="N24" s="32"/>
      <c r="O24" s="33"/>
    </row>
    <row r="25" ht="15" customHeight="1" spans="1:15">
      <c r="A25" s="27"/>
      <c r="B25" s="63"/>
      <c r="C25" s="29"/>
      <c r="D25" s="29"/>
      <c r="E25" s="27"/>
      <c r="F25" s="27"/>
      <c r="G25" s="32"/>
      <c r="H25" s="31"/>
      <c r="I25" s="34"/>
      <c r="J25" s="32"/>
      <c r="K25" s="34"/>
      <c r="L25" s="34"/>
      <c r="M25" s="147"/>
      <c r="N25" s="32"/>
      <c r="O25" s="33"/>
    </row>
    <row r="26" ht="15" customHeight="1" spans="1:15">
      <c r="A26" s="27"/>
      <c r="B26" s="63"/>
      <c r="C26" s="29"/>
      <c r="D26" s="29"/>
      <c r="E26" s="27"/>
      <c r="F26" s="27"/>
      <c r="G26" s="32"/>
      <c r="H26" s="31"/>
      <c r="I26" s="34"/>
      <c r="J26" s="32"/>
      <c r="K26" s="34"/>
      <c r="L26" s="34"/>
      <c r="M26" s="147"/>
      <c r="N26" s="32"/>
      <c r="O26" s="33"/>
    </row>
    <row r="27" ht="15" customHeight="1" spans="1:15">
      <c r="A27" s="27"/>
      <c r="B27" s="63"/>
      <c r="C27" s="29"/>
      <c r="D27" s="29"/>
      <c r="E27" s="27"/>
      <c r="F27" s="27"/>
      <c r="G27" s="32"/>
      <c r="H27" s="31"/>
      <c r="I27" s="34"/>
      <c r="J27" s="32"/>
      <c r="K27" s="34"/>
      <c r="L27" s="34"/>
      <c r="M27" s="147"/>
      <c r="N27" s="32"/>
      <c r="O27" s="33"/>
    </row>
    <row r="28" ht="15" customHeight="1" spans="1:15">
      <c r="A28" s="35" t="s">
        <v>645</v>
      </c>
      <c r="B28" s="36"/>
      <c r="C28" s="29"/>
      <c r="D28" s="29"/>
      <c r="E28" s="27"/>
      <c r="F28" s="27"/>
      <c r="G28" s="32"/>
      <c r="H28" s="31">
        <f>SUM(H7:H27)</f>
        <v>0</v>
      </c>
      <c r="I28" s="34">
        <f>SUM(I7:I27)</f>
        <v>138000000</v>
      </c>
      <c r="J28" s="32">
        <f>SUM(J7:J27)</f>
        <v>0</v>
      </c>
      <c r="K28" s="34"/>
      <c r="L28" s="34"/>
      <c r="M28" s="147"/>
      <c r="N28" s="32">
        <f>SUM(N7:N27)</f>
        <v>0</v>
      </c>
      <c r="O28" s="33"/>
    </row>
    <row r="29" s="38" customFormat="1" customHeight="1" spans="1:14">
      <c r="A29" s="37" t="str">
        <f>封面!$D$17&amp;封面!$E$17</f>
        <v>被评估单位（或产权持有单位）填表人：</v>
      </c>
      <c r="I29" s="22"/>
      <c r="N29" s="38" t="str">
        <f>"评估人员："&amp;评估人员!$D$10</f>
        <v>评估人员：</v>
      </c>
    </row>
    <row r="30" s="38" customFormat="1" customHeight="1" spans="1:1">
      <c r="A30" s="37" t="str">
        <f>封面!$D$19&amp;封面!$E$19&amp;封面!$F$19&amp;封面!$G$19&amp;封面!$H$19&amp;封面!$I$19&amp;封面!$J$19</f>
        <v>填表日期：2020年5月20日</v>
      </c>
    </row>
  </sheetData>
  <mergeCells count="3">
    <mergeCell ref="A2:O2"/>
    <mergeCell ref="A3:O3"/>
    <mergeCell ref="A28:B28"/>
  </mergeCells>
  <hyperlinks>
    <hyperlink ref="A1" location="索引目录!I6" display="返回索引页"/>
    <hyperlink ref="B1" location="'5流动负债汇总'!B6"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&amp;R&amp;"宋体,常规"&amp;10
&amp;"仿宋_GB2312,常规"共&amp;N页第&amp;P页</oddHeader>
  </headerFooter>
  <legacyDrawing r:id="rId2"/>
</worksheet>
</file>

<file path=xl/worksheets/sheet8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0"/>
  <sheetViews>
    <sheetView workbookViewId="0">
      <pane xSplit="6" ySplit="6" topLeftCell="G7" activePane="bottomRight" state="frozen"/>
      <selection/>
      <selection pane="topRight"/>
      <selection pane="bottomLeft"/>
      <selection pane="bottomRight" activeCell="G7" sqref="G7"/>
    </sheetView>
  </sheetViews>
  <sheetFormatPr defaultColWidth="8.64166666666667" defaultRowHeight="15.75" customHeight="1" outlineLevelCol="7"/>
  <cols>
    <col min="1" max="1" width="6" style="13" customWidth="1"/>
    <col min="2" max="2" width="29.3583333333333" style="13" customWidth="1"/>
    <col min="3" max="3" width="12.5" style="13" customWidth="1"/>
    <col min="4" max="4" width="19.5" style="13" customWidth="1"/>
    <col min="5" max="5" width="16.5" style="13" hidden="1" customWidth="1" outlineLevel="1"/>
    <col min="6" max="6" width="18.2083333333333" style="13" customWidth="1" collapsed="1"/>
    <col min="7" max="7" width="18" style="13" customWidth="1"/>
    <col min="8" max="8" width="15.5" style="13" customWidth="1"/>
    <col min="9" max="32" width="9" style="13"/>
    <col min="33" max="16384" width="8.64166666666667" style="13"/>
  </cols>
  <sheetData>
    <row r="1" ht="15.4" spans="1:8">
      <c r="A1" s="14" t="s">
        <v>19</v>
      </c>
      <c r="B1" s="15" t="s">
        <v>572</v>
      </c>
      <c r="C1" s="16"/>
      <c r="D1" s="16"/>
      <c r="E1" s="16"/>
      <c r="F1" s="16"/>
      <c r="G1" s="16"/>
      <c r="H1" s="16"/>
    </row>
    <row r="2" s="47" customFormat="1" ht="30" customHeight="1" spans="1:8">
      <c r="A2" s="17" t="s">
        <v>1187</v>
      </c>
      <c r="B2" s="17"/>
      <c r="C2" s="17"/>
      <c r="D2" s="17"/>
      <c r="E2" s="17"/>
      <c r="F2" s="17"/>
      <c r="G2" s="17"/>
      <c r="H2" s="17"/>
    </row>
    <row r="3" ht="15" customHeight="1" spans="1:8">
      <c r="A3" s="18" t="str">
        <f>'1-汇总表'!A3:G3</f>
        <v>评估基准日：2020年7月30日</v>
      </c>
      <c r="B3" s="18"/>
      <c r="C3" s="18"/>
      <c r="D3" s="18"/>
      <c r="E3" s="18"/>
      <c r="F3" s="18"/>
      <c r="G3" s="18"/>
      <c r="H3" s="19"/>
    </row>
    <row r="4" ht="15" customHeight="1" spans="1:8">
      <c r="A4" s="20"/>
      <c r="B4" s="20"/>
      <c r="C4" s="20"/>
      <c r="D4" s="20"/>
      <c r="E4" s="20"/>
      <c r="F4" s="20"/>
      <c r="G4" s="20"/>
      <c r="H4" s="21" t="s">
        <v>1188</v>
      </c>
    </row>
    <row r="5" ht="15" customHeight="1" spans="1:8">
      <c r="A5" s="22" t="str">
        <f>'1-汇总表'!A5</f>
        <v>被评估单位（或产权持有单位）：贡山县隆鑫矿业有限公司</v>
      </c>
      <c r="H5" s="23" t="s">
        <v>22</v>
      </c>
    </row>
    <row r="6" s="12" customFormat="1" ht="30" customHeight="1" spans="1:8">
      <c r="A6" s="24" t="s">
        <v>379</v>
      </c>
      <c r="B6" s="24" t="s">
        <v>735</v>
      </c>
      <c r="C6" s="24" t="s">
        <v>752</v>
      </c>
      <c r="D6" s="24" t="s">
        <v>751</v>
      </c>
      <c r="E6" s="25" t="s">
        <v>541</v>
      </c>
      <c r="F6" s="26" t="s">
        <v>542</v>
      </c>
      <c r="G6" s="24" t="s">
        <v>543</v>
      </c>
      <c r="H6" s="24" t="s">
        <v>467</v>
      </c>
    </row>
    <row r="7" ht="15" customHeight="1" spans="1:8">
      <c r="A7" s="27"/>
      <c r="B7" s="143"/>
      <c r="C7" s="144"/>
      <c r="D7" s="145"/>
      <c r="E7" s="31"/>
      <c r="F7" s="32"/>
      <c r="G7" s="32"/>
      <c r="H7" s="33"/>
    </row>
    <row r="8" ht="15" customHeight="1" spans="1:8">
      <c r="A8" s="27"/>
      <c r="B8" s="28"/>
      <c r="C8" s="29"/>
      <c r="D8" s="27"/>
      <c r="E8" s="31"/>
      <c r="F8" s="32"/>
      <c r="G8" s="32"/>
      <c r="H8" s="33"/>
    </row>
    <row r="9" ht="15" customHeight="1" spans="1:8">
      <c r="A9" s="27"/>
      <c r="B9" s="28"/>
      <c r="C9" s="29"/>
      <c r="D9" s="27"/>
      <c r="E9" s="31"/>
      <c r="F9" s="32"/>
      <c r="G9" s="32"/>
      <c r="H9" s="33"/>
    </row>
    <row r="10" ht="15" customHeight="1" spans="1:8">
      <c r="A10" s="27"/>
      <c r="B10" s="28"/>
      <c r="C10" s="29"/>
      <c r="D10" s="27"/>
      <c r="E10" s="31"/>
      <c r="F10" s="34"/>
      <c r="G10" s="32"/>
      <c r="H10" s="33"/>
    </row>
    <row r="11" ht="15" customHeight="1" spans="1:8">
      <c r="A11" s="27"/>
      <c r="B11" s="28"/>
      <c r="C11" s="29"/>
      <c r="D11" s="27"/>
      <c r="E11" s="31"/>
      <c r="F11" s="34"/>
      <c r="G11" s="32"/>
      <c r="H11" s="33"/>
    </row>
    <row r="12" ht="15" customHeight="1" spans="1:8">
      <c r="A12" s="27"/>
      <c r="B12" s="28"/>
      <c r="C12" s="29"/>
      <c r="D12" s="27"/>
      <c r="E12" s="31"/>
      <c r="F12" s="34"/>
      <c r="G12" s="32"/>
      <c r="H12" s="33"/>
    </row>
    <row r="13" ht="15" customHeight="1" spans="1:8">
      <c r="A13" s="27"/>
      <c r="B13" s="28"/>
      <c r="C13" s="29"/>
      <c r="D13" s="27"/>
      <c r="E13" s="31"/>
      <c r="F13" s="34"/>
      <c r="G13" s="32"/>
      <c r="H13" s="33"/>
    </row>
    <row r="14" ht="15" customHeight="1" spans="1:8">
      <c r="A14" s="27"/>
      <c r="B14" s="28"/>
      <c r="C14" s="29"/>
      <c r="D14" s="27"/>
      <c r="E14" s="31"/>
      <c r="F14" s="34"/>
      <c r="G14" s="32"/>
      <c r="H14" s="33"/>
    </row>
    <row r="15" ht="15" customHeight="1" spans="1:8">
      <c r="A15" s="27"/>
      <c r="B15" s="28"/>
      <c r="C15" s="29"/>
      <c r="D15" s="27"/>
      <c r="E15" s="31"/>
      <c r="F15" s="34"/>
      <c r="G15" s="32"/>
      <c r="H15" s="33"/>
    </row>
    <row r="16" ht="15" customHeight="1" spans="1:8">
      <c r="A16" s="27"/>
      <c r="B16" s="28"/>
      <c r="C16" s="29"/>
      <c r="D16" s="27"/>
      <c r="E16" s="31"/>
      <c r="F16" s="34"/>
      <c r="G16" s="32"/>
      <c r="H16" s="33"/>
    </row>
    <row r="17" ht="15" customHeight="1" spans="1:8">
      <c r="A17" s="27"/>
      <c r="B17" s="28"/>
      <c r="C17" s="29"/>
      <c r="D17" s="27"/>
      <c r="E17" s="31"/>
      <c r="F17" s="34"/>
      <c r="G17" s="32"/>
      <c r="H17" s="33"/>
    </row>
    <row r="18" ht="15" customHeight="1" spans="1:8">
      <c r="A18" s="27"/>
      <c r="B18" s="28"/>
      <c r="C18" s="29"/>
      <c r="D18" s="27"/>
      <c r="E18" s="31"/>
      <c r="F18" s="34"/>
      <c r="G18" s="32"/>
      <c r="H18" s="33"/>
    </row>
    <row r="19" ht="15" customHeight="1" spans="1:8">
      <c r="A19" s="27"/>
      <c r="B19" s="28"/>
      <c r="C19" s="29"/>
      <c r="D19" s="27"/>
      <c r="E19" s="31"/>
      <c r="F19" s="34"/>
      <c r="G19" s="32"/>
      <c r="H19" s="33"/>
    </row>
    <row r="20" ht="15" customHeight="1" spans="1:8">
      <c r="A20" s="27"/>
      <c r="B20" s="28"/>
      <c r="C20" s="29"/>
      <c r="D20" s="27"/>
      <c r="E20" s="31"/>
      <c r="F20" s="34"/>
      <c r="G20" s="32"/>
      <c r="H20" s="33"/>
    </row>
    <row r="21" ht="15" customHeight="1" spans="1:8">
      <c r="A21" s="27"/>
      <c r="B21" s="28"/>
      <c r="C21" s="29"/>
      <c r="D21" s="27"/>
      <c r="E21" s="31"/>
      <c r="F21" s="34"/>
      <c r="G21" s="32"/>
      <c r="H21" s="33"/>
    </row>
    <row r="22" ht="15" customHeight="1" spans="1:8">
      <c r="A22" s="27"/>
      <c r="B22" s="28"/>
      <c r="C22" s="29"/>
      <c r="D22" s="27"/>
      <c r="E22" s="31"/>
      <c r="F22" s="34"/>
      <c r="G22" s="32"/>
      <c r="H22" s="33"/>
    </row>
    <row r="23" ht="15" customHeight="1" spans="1:8">
      <c r="A23" s="27"/>
      <c r="B23" s="28"/>
      <c r="C23" s="29"/>
      <c r="D23" s="27"/>
      <c r="E23" s="31"/>
      <c r="F23" s="34"/>
      <c r="G23" s="32"/>
      <c r="H23" s="33"/>
    </row>
    <row r="24" ht="15" customHeight="1" spans="1:8">
      <c r="A24" s="27"/>
      <c r="B24" s="28"/>
      <c r="C24" s="29"/>
      <c r="D24" s="27"/>
      <c r="E24" s="31"/>
      <c r="F24" s="34"/>
      <c r="G24" s="32"/>
      <c r="H24" s="33"/>
    </row>
    <row r="25" ht="15" customHeight="1" spans="1:8">
      <c r="A25" s="27"/>
      <c r="B25" s="28"/>
      <c r="C25" s="29"/>
      <c r="D25" s="27"/>
      <c r="E25" s="31"/>
      <c r="F25" s="34"/>
      <c r="G25" s="32"/>
      <c r="H25" s="33"/>
    </row>
    <row r="26" ht="15" customHeight="1" spans="1:8">
      <c r="A26" s="27"/>
      <c r="B26" s="28"/>
      <c r="C26" s="29"/>
      <c r="D26" s="27"/>
      <c r="E26" s="31"/>
      <c r="F26" s="34"/>
      <c r="G26" s="32"/>
      <c r="H26" s="33"/>
    </row>
    <row r="27" ht="15" customHeight="1" spans="1:8">
      <c r="A27" s="27"/>
      <c r="B27" s="28"/>
      <c r="C27" s="29"/>
      <c r="D27" s="27"/>
      <c r="E27" s="31"/>
      <c r="F27" s="34"/>
      <c r="G27" s="32"/>
      <c r="H27" s="33"/>
    </row>
    <row r="28" ht="15" customHeight="1" spans="1:8">
      <c r="A28" s="35" t="s">
        <v>1189</v>
      </c>
      <c r="B28" s="36"/>
      <c r="C28" s="29"/>
      <c r="D28" s="27"/>
      <c r="E28" s="31">
        <f>SUM(E7:E27)</f>
        <v>0</v>
      </c>
      <c r="F28" s="34">
        <f>SUM(F7:F27)</f>
        <v>0</v>
      </c>
      <c r="G28" s="32">
        <f>SUM(G7:G27)</f>
        <v>0</v>
      </c>
      <c r="H28" s="33"/>
    </row>
    <row r="29" s="38" customFormat="1" customHeight="1" spans="1:7">
      <c r="A29" s="37" t="str">
        <f>封面!$D$17&amp;封面!$E$17</f>
        <v>被评估单位（或产权持有单位）填表人：</v>
      </c>
      <c r="F29" s="22"/>
      <c r="G29" s="38" t="str">
        <f>"评估人员："&amp;评估人员!$D$10</f>
        <v>评估人员：</v>
      </c>
    </row>
    <row r="30" s="38" customFormat="1" customHeight="1" spans="1:1">
      <c r="A30" s="37" t="str">
        <f>封面!$D$19&amp;封面!$E$19&amp;封面!$F$19&amp;封面!$G$19&amp;封面!$H$19&amp;封面!$I$19&amp;封面!$J$19</f>
        <v>填表日期：2020年5月20日</v>
      </c>
    </row>
  </sheetData>
  <mergeCells count="3">
    <mergeCell ref="A2:H2"/>
    <mergeCell ref="A3:H3"/>
    <mergeCell ref="A28:B28"/>
  </mergeCells>
  <hyperlinks>
    <hyperlink ref="A1" location="索引目录!I7" display="返回索引页"/>
    <hyperlink ref="B1" location="'5流动负债汇总'!B7"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&amp;R&amp;"宋体,常规"&amp;10
&amp;"仿宋_GB2312,常规"共&amp;N页第&amp;P页</oddHeader>
  </headerFooter>
  <legacyDrawing r:id="rId2"/>
</worksheet>
</file>

<file path=xl/worksheets/sheet8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9CC00"/>
  </sheetPr>
  <dimension ref="A1:L30"/>
  <sheetViews>
    <sheetView workbookViewId="0">
      <pane xSplit="10" ySplit="6" topLeftCell="K7" activePane="bottomRight" state="frozen"/>
      <selection/>
      <selection pane="topRight"/>
      <selection pane="bottomLeft"/>
      <selection pane="bottomRight" activeCell="B13" sqref="B13"/>
    </sheetView>
  </sheetViews>
  <sheetFormatPr defaultColWidth="8.64166666666667" defaultRowHeight="15.75" customHeight="1"/>
  <cols>
    <col min="1" max="1" width="6.35833333333333" style="13" customWidth="1"/>
    <col min="2" max="2" width="28.3583333333333" style="13" customWidth="1"/>
    <col min="3" max="3" width="13.3583333333333" style="13" customWidth="1"/>
    <col min="4" max="4" width="13.0666666666667" style="13" customWidth="1"/>
    <col min="5" max="5" width="9.70833333333333" style="13" customWidth="1"/>
    <col min="6" max="6" width="16" style="13" hidden="1" customWidth="1" outlineLevel="1"/>
    <col min="7" max="7" width="16.3583333333333" style="13" customWidth="1" collapsed="1"/>
    <col min="8" max="8" width="10.5666666666667" style="13" hidden="1" customWidth="1" outlineLevel="1"/>
    <col min="9" max="9" width="8.06666666666667" style="13" hidden="1" customWidth="1" outlineLevel="1"/>
    <col min="10" max="10" width="7.35833333333333" style="13" hidden="1" customWidth="1" outlineLevel="1"/>
    <col min="11" max="11" width="16.5666666666667" style="13" customWidth="1" collapsed="1"/>
    <col min="12" max="12" width="16.3583333333333" style="13" customWidth="1"/>
    <col min="13" max="32" width="9" style="13"/>
    <col min="33" max="16384" width="8.64166666666667" style="13"/>
  </cols>
  <sheetData>
    <row r="1" ht="15.4" spans="1:12">
      <c r="A1" s="14" t="s">
        <v>19</v>
      </c>
      <c r="B1" s="15" t="s">
        <v>572</v>
      </c>
      <c r="C1" s="16"/>
      <c r="D1" s="16"/>
      <c r="E1" s="16"/>
      <c r="F1" s="16"/>
      <c r="G1" s="16"/>
      <c r="H1" s="16"/>
      <c r="I1" s="16"/>
      <c r="J1" s="16"/>
      <c r="K1" s="16"/>
      <c r="L1" s="16"/>
    </row>
    <row r="2" s="47" customFormat="1" ht="30" customHeight="1" spans="1:12">
      <c r="A2" s="17" t="s">
        <v>1190</v>
      </c>
      <c r="B2" s="17"/>
      <c r="C2" s="17"/>
      <c r="D2" s="17"/>
      <c r="E2" s="17"/>
      <c r="F2" s="17"/>
      <c r="G2" s="17"/>
      <c r="H2" s="17"/>
      <c r="I2" s="17"/>
      <c r="J2" s="17"/>
      <c r="K2" s="17"/>
      <c r="L2" s="17"/>
    </row>
    <row r="3" ht="15" customHeight="1" spans="1:12">
      <c r="A3" s="18" t="str">
        <f>'1-汇总表'!A3:G3</f>
        <v>评估基准日：2020年7月30日</v>
      </c>
      <c r="B3" s="18"/>
      <c r="C3" s="18"/>
      <c r="D3" s="18"/>
      <c r="E3" s="18"/>
      <c r="F3" s="18"/>
      <c r="G3" s="18"/>
      <c r="H3" s="18"/>
      <c r="I3" s="18"/>
      <c r="J3" s="18"/>
      <c r="K3" s="19"/>
      <c r="L3" s="19"/>
    </row>
    <row r="4" ht="15" customHeight="1" spans="1:12">
      <c r="A4" s="20"/>
      <c r="B4" s="20"/>
      <c r="C4" s="20"/>
      <c r="D4" s="20"/>
      <c r="E4" s="20"/>
      <c r="F4" s="20"/>
      <c r="G4" s="20"/>
      <c r="H4" s="20"/>
      <c r="I4" s="20"/>
      <c r="J4" s="20"/>
      <c r="K4" s="56"/>
      <c r="L4" s="21" t="s">
        <v>1191</v>
      </c>
    </row>
    <row r="5" ht="15" customHeight="1" spans="1:12">
      <c r="A5" s="22" t="str">
        <f>'1-汇总表'!A5</f>
        <v>被评估单位（或产权持有单位）：贡山县隆鑫矿业有限公司</v>
      </c>
      <c r="L5" s="23" t="s">
        <v>22</v>
      </c>
    </row>
    <row r="6" s="41" customFormat="1" ht="30" customHeight="1" spans="1:12">
      <c r="A6" s="24" t="s">
        <v>379</v>
      </c>
      <c r="B6" s="24" t="s">
        <v>1192</v>
      </c>
      <c r="C6" s="24" t="s">
        <v>752</v>
      </c>
      <c r="D6" s="24" t="s">
        <v>906</v>
      </c>
      <c r="E6" s="24" t="s">
        <v>725</v>
      </c>
      <c r="F6" s="25" t="s">
        <v>541</v>
      </c>
      <c r="G6" s="26" t="s">
        <v>542</v>
      </c>
      <c r="H6" s="141" t="s">
        <v>1193</v>
      </c>
      <c r="I6" s="141" t="s">
        <v>1194</v>
      </c>
      <c r="J6" s="142" t="s">
        <v>1195</v>
      </c>
      <c r="K6" s="24" t="s">
        <v>543</v>
      </c>
      <c r="L6" s="24" t="s">
        <v>467</v>
      </c>
    </row>
    <row r="7" ht="15" customHeight="1" spans="1:12">
      <c r="A7" s="27">
        <v>1</v>
      </c>
      <c r="B7" s="62" t="s">
        <v>1196</v>
      </c>
      <c r="C7" s="29"/>
      <c r="D7" s="27"/>
      <c r="E7" s="27"/>
      <c r="F7" s="31"/>
      <c r="G7" s="34">
        <v>225000000</v>
      </c>
      <c r="H7" s="65"/>
      <c r="I7" s="65"/>
      <c r="J7" s="65"/>
      <c r="K7" s="32"/>
      <c r="L7" s="33"/>
    </row>
    <row r="8" ht="15" customHeight="1" spans="1:12">
      <c r="A8" s="27"/>
      <c r="B8" s="63"/>
      <c r="C8" s="29"/>
      <c r="D8" s="29"/>
      <c r="E8" s="27"/>
      <c r="F8" s="31"/>
      <c r="G8" s="34"/>
      <c r="H8" s="65"/>
      <c r="I8" s="65"/>
      <c r="J8" s="65"/>
      <c r="K8" s="32"/>
      <c r="L8" s="33"/>
    </row>
    <row r="9" ht="15" customHeight="1" spans="1:12">
      <c r="A9" s="27"/>
      <c r="B9" s="63"/>
      <c r="C9" s="29"/>
      <c r="D9" s="29"/>
      <c r="E9" s="27"/>
      <c r="F9" s="31"/>
      <c r="G9" s="34"/>
      <c r="H9" s="65"/>
      <c r="I9" s="65"/>
      <c r="J9" s="65"/>
      <c r="K9" s="32"/>
      <c r="L9" s="33"/>
    </row>
    <row r="10" ht="15" customHeight="1" spans="1:12">
      <c r="A10" s="27"/>
      <c r="B10" s="63"/>
      <c r="C10" s="29"/>
      <c r="D10" s="29"/>
      <c r="E10" s="27"/>
      <c r="F10" s="31"/>
      <c r="G10" s="34"/>
      <c r="H10" s="65"/>
      <c r="I10" s="65"/>
      <c r="J10" s="65"/>
      <c r="K10" s="32"/>
      <c r="L10" s="33"/>
    </row>
    <row r="11" ht="15" customHeight="1" spans="1:12">
      <c r="A11" s="27"/>
      <c r="B11" s="63"/>
      <c r="C11" s="29"/>
      <c r="D11" s="29"/>
      <c r="E11" s="27"/>
      <c r="F11" s="31"/>
      <c r="G11" s="34"/>
      <c r="H11" s="65"/>
      <c r="I11" s="65"/>
      <c r="J11" s="65"/>
      <c r="K11" s="32"/>
      <c r="L11" s="33"/>
    </row>
    <row r="12" ht="15" customHeight="1" spans="1:12">
      <c r="A12" s="27"/>
      <c r="B12" s="63"/>
      <c r="C12" s="29"/>
      <c r="D12" s="29"/>
      <c r="E12" s="27"/>
      <c r="F12" s="31"/>
      <c r="G12" s="34"/>
      <c r="H12" s="65"/>
      <c r="I12" s="65"/>
      <c r="J12" s="65"/>
      <c r="K12" s="32"/>
      <c r="L12" s="33"/>
    </row>
    <row r="13" ht="15" customHeight="1" spans="1:12">
      <c r="A13" s="27"/>
      <c r="B13" s="63"/>
      <c r="C13" s="29"/>
      <c r="D13" s="29"/>
      <c r="E13" s="27"/>
      <c r="F13" s="31"/>
      <c r="G13" s="34"/>
      <c r="H13" s="65"/>
      <c r="I13" s="65"/>
      <c r="J13" s="65"/>
      <c r="K13" s="32"/>
      <c r="L13" s="33"/>
    </row>
    <row r="14" ht="15" customHeight="1" spans="1:12">
      <c r="A14" s="27"/>
      <c r="B14" s="63"/>
      <c r="C14" s="29"/>
      <c r="D14" s="29"/>
      <c r="E14" s="27"/>
      <c r="F14" s="31"/>
      <c r="G14" s="34"/>
      <c r="H14" s="65"/>
      <c r="I14" s="65"/>
      <c r="J14" s="65"/>
      <c r="K14" s="32"/>
      <c r="L14" s="33"/>
    </row>
    <row r="15" ht="15" customHeight="1" spans="1:12">
      <c r="A15" s="27"/>
      <c r="B15" s="63"/>
      <c r="C15" s="29"/>
      <c r="D15" s="29"/>
      <c r="E15" s="27"/>
      <c r="F15" s="31"/>
      <c r="G15" s="34"/>
      <c r="H15" s="65"/>
      <c r="I15" s="65"/>
      <c r="J15" s="65"/>
      <c r="K15" s="32"/>
      <c r="L15" s="33"/>
    </row>
    <row r="16" ht="15" customHeight="1" spans="1:12">
      <c r="A16" s="27"/>
      <c r="B16" s="63"/>
      <c r="C16" s="29"/>
      <c r="D16" s="29"/>
      <c r="E16" s="27"/>
      <c r="F16" s="31"/>
      <c r="G16" s="34"/>
      <c r="H16" s="65"/>
      <c r="I16" s="65"/>
      <c r="J16" s="65"/>
      <c r="K16" s="32"/>
      <c r="L16" s="33"/>
    </row>
    <row r="17" ht="15" customHeight="1" spans="1:12">
      <c r="A17" s="27"/>
      <c r="B17" s="63"/>
      <c r="C17" s="29"/>
      <c r="D17" s="29"/>
      <c r="E17" s="27"/>
      <c r="F17" s="31"/>
      <c r="G17" s="34"/>
      <c r="H17" s="65"/>
      <c r="I17" s="65"/>
      <c r="J17" s="65"/>
      <c r="K17" s="32"/>
      <c r="L17" s="33"/>
    </row>
    <row r="18" ht="15" customHeight="1" spans="1:12">
      <c r="A18" s="27"/>
      <c r="B18" s="63"/>
      <c r="C18" s="29"/>
      <c r="D18" s="29"/>
      <c r="E18" s="27"/>
      <c r="F18" s="31"/>
      <c r="G18" s="34"/>
      <c r="H18" s="65"/>
      <c r="I18" s="65"/>
      <c r="J18" s="65"/>
      <c r="K18" s="32"/>
      <c r="L18" s="33"/>
    </row>
    <row r="19" ht="15" customHeight="1" spans="1:12">
      <c r="A19" s="27"/>
      <c r="B19" s="63"/>
      <c r="C19" s="29"/>
      <c r="D19" s="29"/>
      <c r="E19" s="27"/>
      <c r="F19" s="31"/>
      <c r="G19" s="34"/>
      <c r="H19" s="65"/>
      <c r="I19" s="65"/>
      <c r="J19" s="65"/>
      <c r="K19" s="32"/>
      <c r="L19" s="33"/>
    </row>
    <row r="20" ht="15" customHeight="1" spans="1:12">
      <c r="A20" s="27"/>
      <c r="B20" s="63"/>
      <c r="C20" s="29"/>
      <c r="D20" s="29"/>
      <c r="E20" s="27"/>
      <c r="F20" s="31"/>
      <c r="G20" s="34"/>
      <c r="H20" s="65"/>
      <c r="I20" s="65"/>
      <c r="J20" s="65"/>
      <c r="K20" s="32"/>
      <c r="L20" s="33"/>
    </row>
    <row r="21" ht="15" customHeight="1" spans="1:12">
      <c r="A21" s="27"/>
      <c r="B21" s="63"/>
      <c r="C21" s="29"/>
      <c r="D21" s="29"/>
      <c r="E21" s="27"/>
      <c r="F21" s="31"/>
      <c r="G21" s="34"/>
      <c r="H21" s="65"/>
      <c r="I21" s="65"/>
      <c r="J21" s="65"/>
      <c r="K21" s="32"/>
      <c r="L21" s="33"/>
    </row>
    <row r="22" ht="15" customHeight="1" spans="1:12">
      <c r="A22" s="27"/>
      <c r="B22" s="63"/>
      <c r="C22" s="29"/>
      <c r="D22" s="29"/>
      <c r="E22" s="27"/>
      <c r="F22" s="31"/>
      <c r="G22" s="34"/>
      <c r="H22" s="65"/>
      <c r="I22" s="65"/>
      <c r="J22" s="65"/>
      <c r="K22" s="32"/>
      <c r="L22" s="33"/>
    </row>
    <row r="23" ht="15" customHeight="1" spans="1:12">
      <c r="A23" s="27"/>
      <c r="B23" s="63"/>
      <c r="C23" s="29"/>
      <c r="D23" s="29"/>
      <c r="E23" s="27"/>
      <c r="F23" s="31"/>
      <c r="G23" s="34"/>
      <c r="H23" s="65"/>
      <c r="I23" s="65"/>
      <c r="J23" s="65"/>
      <c r="K23" s="32"/>
      <c r="L23" s="33"/>
    </row>
    <row r="24" ht="15" customHeight="1" spans="1:12">
      <c r="A24" s="27"/>
      <c r="B24" s="63"/>
      <c r="C24" s="29"/>
      <c r="D24" s="29"/>
      <c r="E24" s="27"/>
      <c r="F24" s="31"/>
      <c r="G24" s="34"/>
      <c r="H24" s="65"/>
      <c r="I24" s="65"/>
      <c r="J24" s="65"/>
      <c r="K24" s="32"/>
      <c r="L24" s="33"/>
    </row>
    <row r="25" ht="15" customHeight="1" spans="1:12">
      <c r="A25" s="27"/>
      <c r="B25" s="63"/>
      <c r="C25" s="29"/>
      <c r="D25" s="29"/>
      <c r="E25" s="27"/>
      <c r="F25" s="31"/>
      <c r="G25" s="34"/>
      <c r="H25" s="65"/>
      <c r="I25" s="65"/>
      <c r="J25" s="65"/>
      <c r="K25" s="32"/>
      <c r="L25" s="33"/>
    </row>
    <row r="26" ht="15" customHeight="1" spans="1:12">
      <c r="A26" s="27"/>
      <c r="B26" s="63"/>
      <c r="C26" s="29"/>
      <c r="D26" s="29"/>
      <c r="E26" s="27"/>
      <c r="F26" s="31"/>
      <c r="G26" s="34"/>
      <c r="H26" s="65"/>
      <c r="I26" s="65"/>
      <c r="J26" s="65"/>
      <c r="K26" s="32"/>
      <c r="L26" s="33"/>
    </row>
    <row r="27" ht="15" customHeight="1" spans="1:12">
      <c r="A27" s="27"/>
      <c r="B27" s="63"/>
      <c r="C27" s="29"/>
      <c r="D27" s="29"/>
      <c r="E27" s="27"/>
      <c r="F27" s="31"/>
      <c r="G27" s="34"/>
      <c r="H27" s="65"/>
      <c r="I27" s="65"/>
      <c r="J27" s="65"/>
      <c r="K27" s="32"/>
      <c r="L27" s="33"/>
    </row>
    <row r="28" ht="15" customHeight="1" spans="1:12">
      <c r="A28" s="35" t="s">
        <v>1189</v>
      </c>
      <c r="B28" s="36"/>
      <c r="C28" s="29"/>
      <c r="D28" s="29"/>
      <c r="E28" s="27"/>
      <c r="F28" s="31">
        <f>SUM(F7:F27)</f>
        <v>0</v>
      </c>
      <c r="G28" s="34">
        <f>SUM(G7:G27)</f>
        <v>225000000</v>
      </c>
      <c r="H28" s="65"/>
      <c r="I28" s="65"/>
      <c r="J28" s="65"/>
      <c r="K28" s="32">
        <f>SUM(K7:K27)</f>
        <v>0</v>
      </c>
      <c r="L28" s="33"/>
    </row>
    <row r="29" s="38" customFormat="1" customHeight="1" spans="1:11">
      <c r="A29" s="37" t="str">
        <f>封面!$D$17&amp;封面!$E$17</f>
        <v>被评估单位（或产权持有单位）填表人：</v>
      </c>
      <c r="G29" s="22"/>
      <c r="K29" s="38" t="str">
        <f>"评估人员："&amp;评估人员!$D$10</f>
        <v>评估人员：</v>
      </c>
    </row>
    <row r="30" s="38" customFormat="1" customHeight="1" spans="1:1">
      <c r="A30" s="37" t="str">
        <f>封面!$D$19&amp;封面!$E$19&amp;封面!$F$19&amp;封面!$G$19&amp;封面!$H$19&amp;封面!$I$19&amp;封面!$J$19</f>
        <v>填表日期：2020年5月20日</v>
      </c>
    </row>
  </sheetData>
  <mergeCells count="3">
    <mergeCell ref="A2:L2"/>
    <mergeCell ref="A3:L3"/>
    <mergeCell ref="A28:B28"/>
  </mergeCells>
  <hyperlinks>
    <hyperlink ref="A1" location="索引目录!I8" display="返回索引页"/>
    <hyperlink ref="B1" location="'5流动负债汇总'!B8"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&amp;R&amp;"宋体,常规"&amp;10
&amp;"仿宋_GB2312,常规"共&amp;N页第&amp;P页</oddHeader>
  </headerFooter>
  <legacyDrawing r:id="rId2"/>
</worksheet>
</file>

<file path=xl/worksheets/sheet8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9CC00"/>
  </sheetPr>
  <dimension ref="A1:I22"/>
  <sheetViews>
    <sheetView workbookViewId="0">
      <pane xSplit="7" ySplit="6" topLeftCell="H7" activePane="bottomRight" state="frozen"/>
      <selection/>
      <selection pane="topRight"/>
      <selection pane="bottomLeft"/>
      <selection pane="bottomRight" activeCell="D15" sqref="D15"/>
    </sheetView>
  </sheetViews>
  <sheetFormatPr defaultColWidth="8.64166666666667" defaultRowHeight="15.75" customHeight="1"/>
  <cols>
    <col min="1" max="1" width="6.70833333333333" style="13" customWidth="1"/>
    <col min="2" max="2" width="29.2083333333333" style="97" customWidth="1"/>
    <col min="3" max="3" width="11" style="13" customWidth="1"/>
    <col min="4" max="4" width="20.5" style="123" customWidth="1"/>
    <col min="5" max="5" width="16.5" style="13" hidden="1" customWidth="1" outlineLevel="1"/>
    <col min="6" max="6" width="7.20833333333333" style="13" hidden="1" customWidth="1" outlineLevel="1"/>
    <col min="7" max="7" width="18.2083333333333" style="124" customWidth="1" collapsed="1"/>
    <col min="8" max="8" width="17.8583333333333" style="13" customWidth="1"/>
    <col min="9" max="9" width="14.3583333333333" style="13" customWidth="1"/>
    <col min="10" max="10" width="9" style="13"/>
    <col min="11" max="11" width="10.6416666666667" style="13"/>
    <col min="12" max="32" width="9" style="13"/>
    <col min="33" max="16384" width="8.64166666666667" style="13"/>
  </cols>
  <sheetData>
    <row r="1" ht="15.4" spans="1:9">
      <c r="A1" s="14" t="s">
        <v>19</v>
      </c>
      <c r="B1" s="98" t="s">
        <v>572</v>
      </c>
      <c r="C1" s="16"/>
      <c r="D1" s="125"/>
      <c r="E1" s="16"/>
      <c r="F1" s="16"/>
      <c r="G1" s="126"/>
      <c r="H1" s="16"/>
      <c r="I1" s="16"/>
    </row>
    <row r="2" s="47" customFormat="1" ht="30" customHeight="1" spans="1:9">
      <c r="A2" s="17" t="s">
        <v>1197</v>
      </c>
      <c r="B2" s="99"/>
      <c r="C2" s="17"/>
      <c r="D2" s="127"/>
      <c r="E2" s="17"/>
      <c r="F2" s="17"/>
      <c r="G2" s="128"/>
      <c r="H2" s="17"/>
      <c r="I2" s="17"/>
    </row>
    <row r="3" ht="15" customHeight="1" spans="1:9">
      <c r="A3" s="18" t="str">
        <f>'1-汇总表'!A3:G3</f>
        <v>评估基准日：2020年7月30日</v>
      </c>
      <c r="B3" s="100"/>
      <c r="C3" s="18"/>
      <c r="D3" s="129"/>
      <c r="E3" s="18"/>
      <c r="F3" s="18"/>
      <c r="G3" s="130"/>
      <c r="H3" s="18"/>
      <c r="I3" s="19"/>
    </row>
    <row r="4" ht="15" customHeight="1" spans="1:9">
      <c r="A4" s="20"/>
      <c r="B4" s="101"/>
      <c r="C4" s="20"/>
      <c r="D4" s="131"/>
      <c r="E4" s="20"/>
      <c r="F4" s="20"/>
      <c r="G4" s="132"/>
      <c r="H4" s="20"/>
      <c r="I4" s="21" t="s">
        <v>1198</v>
      </c>
    </row>
    <row r="5" ht="15" customHeight="1" spans="1:9">
      <c r="A5" s="22" t="str">
        <f>'1-汇总表'!A5</f>
        <v>被评估单位（或产权持有单位）：贡山县隆鑫矿业有限公司</v>
      </c>
      <c r="I5" s="23" t="s">
        <v>22</v>
      </c>
    </row>
    <row r="6" s="12" customFormat="1" ht="30" customHeight="1" spans="1:9">
      <c r="A6" s="24" t="s">
        <v>379</v>
      </c>
      <c r="B6" s="24" t="s">
        <v>735</v>
      </c>
      <c r="C6" s="24" t="s">
        <v>752</v>
      </c>
      <c r="D6" s="133" t="s">
        <v>751</v>
      </c>
      <c r="E6" s="115" t="s">
        <v>541</v>
      </c>
      <c r="F6" s="25" t="s">
        <v>753</v>
      </c>
      <c r="G6" s="134" t="s">
        <v>542</v>
      </c>
      <c r="H6" s="24" t="s">
        <v>543</v>
      </c>
      <c r="I6" s="24" t="s">
        <v>467</v>
      </c>
    </row>
    <row r="7" ht="15" customHeight="1" spans="1:9">
      <c r="A7" s="27">
        <v>1</v>
      </c>
      <c r="B7" s="116"/>
      <c r="C7" s="33"/>
      <c r="D7" s="135"/>
      <c r="E7" s="65"/>
      <c r="F7" s="65"/>
      <c r="G7" s="136">
        <v>1372179140.49</v>
      </c>
      <c r="H7" s="34"/>
      <c r="I7" s="66"/>
    </row>
    <row r="8" ht="15" customHeight="1" spans="1:9">
      <c r="A8" s="27"/>
      <c r="B8" s="116"/>
      <c r="C8" s="33"/>
      <c r="D8" s="135"/>
      <c r="E8" s="65"/>
      <c r="F8" s="65"/>
      <c r="G8" s="137"/>
      <c r="H8" s="34"/>
      <c r="I8" s="66"/>
    </row>
    <row r="9" ht="15" customHeight="1" spans="1:9">
      <c r="A9" s="27"/>
      <c r="B9" s="116"/>
      <c r="C9" s="33"/>
      <c r="D9" s="135"/>
      <c r="E9" s="65"/>
      <c r="F9" s="65"/>
      <c r="G9" s="137"/>
      <c r="H9" s="34"/>
      <c r="I9" s="66"/>
    </row>
    <row r="10" ht="15" customHeight="1" spans="1:9">
      <c r="A10" s="27"/>
      <c r="B10" s="116"/>
      <c r="C10" s="33"/>
      <c r="D10" s="135"/>
      <c r="E10" s="65"/>
      <c r="F10" s="65"/>
      <c r="G10" s="137"/>
      <c r="H10" s="34"/>
      <c r="I10" s="66"/>
    </row>
    <row r="11" ht="15" customHeight="1" spans="1:9">
      <c r="A11" s="27"/>
      <c r="B11" s="116"/>
      <c r="C11" s="33"/>
      <c r="D11" s="135"/>
      <c r="E11" s="65"/>
      <c r="F11" s="65"/>
      <c r="G11" s="137"/>
      <c r="H11" s="34"/>
      <c r="I11" s="66"/>
    </row>
    <row r="12" ht="15" customHeight="1" spans="1:9">
      <c r="A12" s="27"/>
      <c r="B12" s="116"/>
      <c r="C12" s="33"/>
      <c r="D12" s="135"/>
      <c r="E12" s="65"/>
      <c r="F12" s="65"/>
      <c r="G12" s="137"/>
      <c r="H12" s="34"/>
      <c r="I12" s="66"/>
    </row>
    <row r="13" ht="15" customHeight="1" spans="1:9">
      <c r="A13" s="27"/>
      <c r="B13" s="116"/>
      <c r="C13" s="33"/>
      <c r="D13" s="135"/>
      <c r="E13" s="65"/>
      <c r="F13" s="65"/>
      <c r="G13" s="137"/>
      <c r="H13" s="34"/>
      <c r="I13" s="66"/>
    </row>
    <row r="14" ht="15" customHeight="1" spans="1:9">
      <c r="A14" s="27"/>
      <c r="B14" s="116"/>
      <c r="C14" s="33"/>
      <c r="D14" s="135"/>
      <c r="E14" s="65"/>
      <c r="F14" s="65"/>
      <c r="G14" s="137"/>
      <c r="H14" s="34"/>
      <c r="I14" s="66"/>
    </row>
    <row r="15" ht="15" customHeight="1" spans="1:9">
      <c r="A15" s="27"/>
      <c r="B15" s="116"/>
      <c r="C15" s="33"/>
      <c r="D15" s="135"/>
      <c r="E15" s="65"/>
      <c r="F15" s="65"/>
      <c r="G15" s="137"/>
      <c r="H15" s="34"/>
      <c r="I15" s="66"/>
    </row>
    <row r="16" ht="15" customHeight="1" spans="1:9">
      <c r="A16" s="27"/>
      <c r="B16" s="116"/>
      <c r="C16" s="33"/>
      <c r="D16" s="135"/>
      <c r="E16" s="65"/>
      <c r="F16" s="65"/>
      <c r="G16" s="137"/>
      <c r="H16" s="34"/>
      <c r="I16" s="66"/>
    </row>
    <row r="17" ht="15" customHeight="1" spans="1:9">
      <c r="A17" s="27"/>
      <c r="B17" s="116"/>
      <c r="C17" s="33"/>
      <c r="D17" s="135"/>
      <c r="E17" s="65"/>
      <c r="F17" s="65"/>
      <c r="G17" s="137"/>
      <c r="H17" s="34"/>
      <c r="I17" s="66"/>
    </row>
    <row r="18" ht="15" customHeight="1" spans="1:9">
      <c r="A18" s="27"/>
      <c r="B18" s="116"/>
      <c r="C18" s="33"/>
      <c r="D18" s="135"/>
      <c r="E18" s="65"/>
      <c r="F18" s="65"/>
      <c r="G18" s="137"/>
      <c r="H18" s="34"/>
      <c r="I18" s="66"/>
    </row>
    <row r="19" ht="15" customHeight="1" spans="1:9">
      <c r="A19" s="27"/>
      <c r="B19" s="122"/>
      <c r="C19" s="29"/>
      <c r="D19" s="63"/>
      <c r="E19" s="65"/>
      <c r="F19" s="31"/>
      <c r="G19" s="138"/>
      <c r="H19" s="32"/>
      <c r="I19" s="33"/>
    </row>
    <row r="20" ht="15" customHeight="1" spans="1:9">
      <c r="A20" s="35" t="s">
        <v>720</v>
      </c>
      <c r="B20" s="106"/>
      <c r="C20" s="29"/>
      <c r="D20" s="63"/>
      <c r="E20" s="65">
        <f>SUM(E7:E19)</f>
        <v>0</v>
      </c>
      <c r="F20" s="31"/>
      <c r="G20" s="138">
        <f>SUM(G7:G19)</f>
        <v>1372179140.49</v>
      </c>
      <c r="H20" s="32">
        <f>SUM(H7:H19)</f>
        <v>0</v>
      </c>
      <c r="I20" s="33"/>
    </row>
    <row r="21" s="38" customFormat="1" customHeight="1" spans="1:8">
      <c r="A21" s="37" t="str">
        <f>封面!$D$17&amp;封面!$E$17</f>
        <v>被评估单位（或产权持有单位）填表人：</v>
      </c>
      <c r="B21" s="107"/>
      <c r="D21" s="139"/>
      <c r="G21" s="140"/>
      <c r="H21" s="38" t="str">
        <f>"评估人员："&amp;评估人员!$D$10</f>
        <v>评估人员：</v>
      </c>
    </row>
    <row r="22" s="38" customFormat="1" customHeight="1" spans="1:7">
      <c r="A22" s="37" t="str">
        <f>封面!$D$19&amp;封面!$E$19&amp;封面!$F$19&amp;封面!$G$19&amp;封面!$H$19&amp;封面!$I$19&amp;封面!$J$19</f>
        <v>填表日期：2020年5月20日</v>
      </c>
      <c r="B22" s="107"/>
      <c r="D22" s="139"/>
      <c r="G22" s="140"/>
    </row>
  </sheetData>
  <mergeCells count="3">
    <mergeCell ref="A2:I2"/>
    <mergeCell ref="A3:I3"/>
    <mergeCell ref="A20:B20"/>
  </mergeCells>
  <hyperlinks>
    <hyperlink ref="A1" location="索引目录!I9" display="返回索引页"/>
    <hyperlink ref="B1" location="'5流动负债汇总'!B9" display="返回"/>
  </hyperlinks>
  <printOptions horizontalCentered="1" verticalCentered="1"/>
  <pageMargins left="0.388888888888889" right="0.388888888888889" top="1.22013888888889" bottom="0.388888888888889" header="0.388888888888889" footer="0.388888888888889"/>
  <pageSetup paperSize="9" scale="95" fitToHeight="0" orientation="landscape"/>
  <headerFooter alignWithMargins="0">
    <oddHeader>&amp;R&amp;"仿宋_GB2312,常规"&amp;10
共&amp;N页第&amp;P页</oddHeader>
  </headerFooter>
  <legacyDrawing r:id="rId2"/>
</worksheet>
</file>

<file path=xl/worksheets/sheet8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9CC00"/>
  </sheetPr>
  <dimension ref="A1:I30"/>
  <sheetViews>
    <sheetView workbookViewId="0">
      <pane xSplit="7" ySplit="6" topLeftCell="H7" activePane="bottomRight" state="frozen"/>
      <selection/>
      <selection pane="topRight"/>
      <selection pane="bottomLeft"/>
      <selection pane="bottomRight" activeCell="G8" sqref="G8"/>
    </sheetView>
  </sheetViews>
  <sheetFormatPr defaultColWidth="8.64166666666667" defaultRowHeight="15.75" customHeight="1"/>
  <cols>
    <col min="1" max="1" width="6.70833333333333" style="13" customWidth="1"/>
    <col min="2" max="2" width="25.7083333333333" style="97" customWidth="1"/>
    <col min="3" max="3" width="14.5666666666667" style="13" customWidth="1"/>
    <col min="4" max="4" width="20.2083333333333" style="13" customWidth="1"/>
    <col min="5" max="5" width="16.5" style="13" hidden="1" customWidth="1" outlineLevel="1"/>
    <col min="6" max="6" width="7.35833333333333" style="13" hidden="1" customWidth="1" outlineLevel="1"/>
    <col min="7" max="7" width="18.3583333333333" style="13" customWidth="1" collapsed="1"/>
    <col min="8" max="8" width="17.7083333333333" style="13" customWidth="1"/>
    <col min="9" max="9" width="16.5" style="13" customWidth="1"/>
    <col min="10" max="32" width="9" style="13"/>
    <col min="33" max="16384" width="8.64166666666667" style="13"/>
  </cols>
  <sheetData>
    <row r="1" s="113" customFormat="1" ht="15" spans="1:9">
      <c r="A1" s="14" t="s">
        <v>19</v>
      </c>
      <c r="B1" s="98" t="s">
        <v>572</v>
      </c>
      <c r="C1" s="114"/>
      <c r="D1" s="114"/>
      <c r="E1" s="114"/>
      <c r="F1" s="114"/>
      <c r="G1" s="114"/>
      <c r="H1" s="114"/>
      <c r="I1" s="114"/>
    </row>
    <row r="2" s="47" customFormat="1" ht="30" customHeight="1" spans="1:9">
      <c r="A2" s="17" t="s">
        <v>1199</v>
      </c>
      <c r="B2" s="99"/>
      <c r="C2" s="17"/>
      <c r="D2" s="17"/>
      <c r="E2" s="17"/>
      <c r="F2" s="17"/>
      <c r="G2" s="17"/>
      <c r="H2" s="17"/>
      <c r="I2" s="17"/>
    </row>
    <row r="3" ht="15" customHeight="1" spans="1:9">
      <c r="A3" s="18" t="str">
        <f>'1-汇总表'!A3:G3</f>
        <v>评估基准日：2020年7月30日</v>
      </c>
      <c r="B3" s="100"/>
      <c r="C3" s="18"/>
      <c r="D3" s="18"/>
      <c r="E3" s="18"/>
      <c r="F3" s="18"/>
      <c r="G3" s="18"/>
      <c r="H3" s="18"/>
      <c r="I3" s="19"/>
    </row>
    <row r="4" ht="15" customHeight="1" spans="1:9">
      <c r="A4" s="20"/>
      <c r="B4" s="101"/>
      <c r="C4" s="20"/>
      <c r="D4" s="20"/>
      <c r="E4" s="20"/>
      <c r="F4" s="20"/>
      <c r="G4" s="20"/>
      <c r="H4" s="20"/>
      <c r="I4" s="21" t="s">
        <v>1200</v>
      </c>
    </row>
    <row r="5" ht="15" customHeight="1" spans="1:9">
      <c r="A5" s="22" t="str">
        <f>'1-汇总表'!A5</f>
        <v>被评估单位（或产权持有单位）：贡山县隆鑫矿业有限公司</v>
      </c>
      <c r="I5" s="23" t="s">
        <v>22</v>
      </c>
    </row>
    <row r="6" s="12" customFormat="1" ht="30" customHeight="1" spans="1:9">
      <c r="A6" s="24" t="s">
        <v>379</v>
      </c>
      <c r="B6" s="24" t="s">
        <v>735</v>
      </c>
      <c r="C6" s="24" t="s">
        <v>752</v>
      </c>
      <c r="D6" s="24" t="s">
        <v>751</v>
      </c>
      <c r="E6" s="115" t="s">
        <v>541</v>
      </c>
      <c r="F6" s="25" t="s">
        <v>753</v>
      </c>
      <c r="G6" s="26" t="s">
        <v>542</v>
      </c>
      <c r="H6" s="24" t="s">
        <v>543</v>
      </c>
      <c r="I6" s="24" t="s">
        <v>467</v>
      </c>
    </row>
    <row r="7" ht="15" customHeight="1" spans="1:9">
      <c r="A7" s="27">
        <v>1</v>
      </c>
      <c r="B7" s="116"/>
      <c r="C7" s="117"/>
      <c r="D7" s="118"/>
      <c r="E7" s="65"/>
      <c r="F7" s="31"/>
      <c r="G7" s="119">
        <v>-281799685.21</v>
      </c>
      <c r="H7" s="104"/>
      <c r="I7" s="66"/>
    </row>
    <row r="8" ht="15" customHeight="1" spans="1:9">
      <c r="A8" s="27">
        <v>2</v>
      </c>
      <c r="B8" s="116"/>
      <c r="C8" s="117"/>
      <c r="D8" s="118"/>
      <c r="E8" s="65"/>
      <c r="F8" s="31"/>
      <c r="G8" s="118"/>
      <c r="H8" s="103"/>
      <c r="I8" s="66"/>
    </row>
    <row r="9" ht="15" customHeight="1" spans="1:9">
      <c r="A9" s="27">
        <v>3</v>
      </c>
      <c r="B9" s="116"/>
      <c r="C9" s="120"/>
      <c r="D9" s="118"/>
      <c r="E9" s="65"/>
      <c r="F9" s="31"/>
      <c r="G9" s="118"/>
      <c r="H9" s="103"/>
      <c r="I9" s="66"/>
    </row>
    <row r="10" ht="15" customHeight="1" spans="1:9">
      <c r="A10" s="27">
        <v>4</v>
      </c>
      <c r="B10" s="117"/>
      <c r="C10" s="117"/>
      <c r="D10" s="117"/>
      <c r="E10" s="65"/>
      <c r="F10" s="31"/>
      <c r="G10" s="103"/>
      <c r="H10" s="103"/>
      <c r="I10" s="33"/>
    </row>
    <row r="11" ht="15" customHeight="1" spans="1:9">
      <c r="A11" s="27">
        <v>5</v>
      </c>
      <c r="B11" s="117"/>
      <c r="C11" s="117"/>
      <c r="D11" s="117"/>
      <c r="E11" s="65"/>
      <c r="F11" s="31"/>
      <c r="G11" s="103"/>
      <c r="H11" s="103"/>
      <c r="I11" s="33"/>
    </row>
    <row r="12" ht="15" customHeight="1" spans="1:9">
      <c r="A12" s="27">
        <v>6</v>
      </c>
      <c r="B12" s="117"/>
      <c r="C12" s="117"/>
      <c r="D12" s="117"/>
      <c r="E12" s="65"/>
      <c r="F12" s="31"/>
      <c r="G12" s="103"/>
      <c r="H12" s="103"/>
      <c r="I12" s="33"/>
    </row>
    <row r="13" ht="15" customHeight="1" spans="1:9">
      <c r="A13" s="27">
        <v>7</v>
      </c>
      <c r="B13" s="117"/>
      <c r="C13" s="117"/>
      <c r="D13" s="117"/>
      <c r="E13" s="65"/>
      <c r="F13" s="31"/>
      <c r="G13" s="103"/>
      <c r="H13" s="103"/>
      <c r="I13" s="33"/>
    </row>
    <row r="14" ht="15" customHeight="1" spans="1:9">
      <c r="A14" s="27">
        <v>8</v>
      </c>
      <c r="B14" s="117"/>
      <c r="C14" s="121"/>
      <c r="D14" s="121"/>
      <c r="E14" s="65"/>
      <c r="F14" s="31"/>
      <c r="G14" s="103"/>
      <c r="H14" s="103"/>
      <c r="I14" s="33"/>
    </row>
    <row r="15" ht="15" customHeight="1" spans="1:9">
      <c r="A15" s="27">
        <v>9</v>
      </c>
      <c r="B15" s="117"/>
      <c r="C15" s="121"/>
      <c r="D15" s="121"/>
      <c r="E15" s="65"/>
      <c r="F15" s="31"/>
      <c r="G15" s="103"/>
      <c r="H15" s="103"/>
      <c r="I15" s="33"/>
    </row>
    <row r="16" ht="15" customHeight="1" spans="1:9">
      <c r="A16" s="27">
        <v>10</v>
      </c>
      <c r="B16" s="117"/>
      <c r="C16" s="121"/>
      <c r="D16" s="121"/>
      <c r="E16" s="65"/>
      <c r="F16" s="31"/>
      <c r="G16" s="34"/>
      <c r="H16" s="34"/>
      <c r="I16" s="33"/>
    </row>
    <row r="17" ht="15" customHeight="1" spans="1:9">
      <c r="A17" s="27">
        <v>11</v>
      </c>
      <c r="B17" s="117"/>
      <c r="C17" s="121"/>
      <c r="D17" s="121"/>
      <c r="E17" s="65"/>
      <c r="F17" s="31"/>
      <c r="G17" s="103"/>
      <c r="H17" s="103"/>
      <c r="I17" s="33"/>
    </row>
    <row r="18" ht="15" customHeight="1" spans="1:9">
      <c r="A18" s="27">
        <v>12</v>
      </c>
      <c r="B18" s="117"/>
      <c r="C18" s="121"/>
      <c r="D18" s="121"/>
      <c r="E18" s="65"/>
      <c r="F18" s="31"/>
      <c r="G18" s="103"/>
      <c r="H18" s="103"/>
      <c r="I18" s="33"/>
    </row>
    <row r="19" ht="15" customHeight="1" spans="1:9">
      <c r="A19" s="27"/>
      <c r="B19" s="122"/>
      <c r="C19" s="29"/>
      <c r="D19" s="27"/>
      <c r="E19" s="65"/>
      <c r="F19" s="31"/>
      <c r="G19" s="34"/>
      <c r="H19" s="32"/>
      <c r="I19" s="33"/>
    </row>
    <row r="20" ht="15" customHeight="1" spans="1:9">
      <c r="A20" s="27"/>
      <c r="B20" s="122"/>
      <c r="C20" s="29"/>
      <c r="D20" s="27"/>
      <c r="E20" s="65"/>
      <c r="F20" s="31"/>
      <c r="G20" s="34"/>
      <c r="H20" s="32"/>
      <c r="I20" s="33"/>
    </row>
    <row r="21" ht="15" customHeight="1" spans="1:9">
      <c r="A21" s="27"/>
      <c r="B21" s="122"/>
      <c r="C21" s="29"/>
      <c r="D21" s="27"/>
      <c r="E21" s="65"/>
      <c r="F21" s="31"/>
      <c r="G21" s="34"/>
      <c r="H21" s="32"/>
      <c r="I21" s="33"/>
    </row>
    <row r="22" ht="15" customHeight="1" spans="1:9">
      <c r="A22" s="27"/>
      <c r="B22" s="122"/>
      <c r="C22" s="29"/>
      <c r="D22" s="27"/>
      <c r="E22" s="65"/>
      <c r="F22" s="31"/>
      <c r="G22" s="34"/>
      <c r="H22" s="32"/>
      <c r="I22" s="33"/>
    </row>
    <row r="23" ht="15" customHeight="1" spans="1:9">
      <c r="A23" s="27"/>
      <c r="B23" s="122"/>
      <c r="C23" s="29"/>
      <c r="D23" s="27"/>
      <c r="E23" s="65"/>
      <c r="F23" s="31"/>
      <c r="G23" s="34"/>
      <c r="H23" s="32"/>
      <c r="I23" s="33"/>
    </row>
    <row r="24" ht="15" customHeight="1" spans="1:9">
      <c r="A24" s="27"/>
      <c r="B24" s="122"/>
      <c r="C24" s="29"/>
      <c r="D24" s="27"/>
      <c r="E24" s="65"/>
      <c r="F24" s="31"/>
      <c r="G24" s="34"/>
      <c r="H24" s="32"/>
      <c r="I24" s="33"/>
    </row>
    <row r="25" ht="15" customHeight="1" spans="1:9">
      <c r="A25" s="27"/>
      <c r="B25" s="122"/>
      <c r="C25" s="29"/>
      <c r="D25" s="27"/>
      <c r="E25" s="65"/>
      <c r="F25" s="31"/>
      <c r="G25" s="34"/>
      <c r="H25" s="32"/>
      <c r="I25" s="33"/>
    </row>
    <row r="26" ht="15" customHeight="1" spans="1:9">
      <c r="A26" s="27"/>
      <c r="B26" s="122"/>
      <c r="C26" s="29"/>
      <c r="D26" s="27"/>
      <c r="E26" s="65"/>
      <c r="F26" s="31"/>
      <c r="G26" s="34"/>
      <c r="H26" s="32"/>
      <c r="I26" s="33"/>
    </row>
    <row r="27" ht="15" customHeight="1" spans="1:9">
      <c r="A27" s="27"/>
      <c r="B27" s="122"/>
      <c r="C27" s="29"/>
      <c r="D27" s="27"/>
      <c r="E27" s="65"/>
      <c r="F27" s="31"/>
      <c r="G27" s="34"/>
      <c r="H27" s="32"/>
      <c r="I27" s="33"/>
    </row>
    <row r="28" ht="15" customHeight="1" spans="1:9">
      <c r="A28" s="35" t="s">
        <v>1201</v>
      </c>
      <c r="B28" s="106"/>
      <c r="C28" s="29"/>
      <c r="D28" s="27"/>
      <c r="E28" s="65">
        <f>SUM(E7:E27)</f>
        <v>0</v>
      </c>
      <c r="F28" s="31"/>
      <c r="G28" s="34">
        <f>SUM(G7:G27)</f>
        <v>-281799685.21</v>
      </c>
      <c r="H28" s="32">
        <f>SUM(H7:H27)</f>
        <v>0</v>
      </c>
      <c r="I28" s="33"/>
    </row>
    <row r="29" s="38" customFormat="1" customHeight="1" spans="1:8">
      <c r="A29" s="37" t="str">
        <f>封面!$D$17&amp;封面!$E$17</f>
        <v>被评估单位（或产权持有单位）填表人：</v>
      </c>
      <c r="B29" s="107"/>
      <c r="G29" s="22"/>
      <c r="H29" s="38" t="str">
        <f>"评估人员："&amp;评估人员!$D$10</f>
        <v>评估人员：</v>
      </c>
    </row>
    <row r="30" s="38" customFormat="1" customHeight="1" spans="1:2">
      <c r="A30" s="37" t="str">
        <f>封面!$D$19&amp;封面!$E$19&amp;封面!$F$19&amp;封面!$G$19&amp;封面!$H$19&amp;封面!$I$19&amp;封面!$J$19</f>
        <v>填表日期：2020年5月20日</v>
      </c>
      <c r="B30" s="107"/>
    </row>
  </sheetData>
  <mergeCells count="3">
    <mergeCell ref="A2:I2"/>
    <mergeCell ref="A3:I3"/>
    <mergeCell ref="A28:B28"/>
  </mergeCells>
  <dataValidations count="1">
    <dataValidation type="decimal" operator="greaterThanOrEqual" allowBlank="1" showInputMessage="1" showErrorMessage="1" error="请检查重分类是否正确" sqref="H7 H8 H9 H12 H13 G10:G11 G12:G13 G14:G15 H10:H11 H14:H15">
      <formula1>0</formula1>
    </dataValidation>
  </dataValidations>
  <hyperlinks>
    <hyperlink ref="A1" location="索引目录!I10" display="返回索引页"/>
    <hyperlink ref="B1" location="'5流动负债汇总'!B10"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&amp;R&amp;"仿宋_GB2312,常规"&amp;10
共&amp;N页第&amp;P页</oddHeader>
  </headerFooter>
  <legacyDrawing r:id="rId2"/>
</worksheet>
</file>

<file path=xl/worksheets/sheet8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9CC00"/>
  </sheetPr>
  <dimension ref="A1:G31"/>
  <sheetViews>
    <sheetView workbookViewId="0">
      <pane xSplit="5" ySplit="6" topLeftCell="F7" activePane="bottomRight" state="frozen"/>
      <selection/>
      <selection pane="topRight"/>
      <selection pane="bottomLeft"/>
      <selection pane="bottomRight" activeCell="B20" sqref="B20"/>
    </sheetView>
  </sheetViews>
  <sheetFormatPr defaultColWidth="8.64166666666667" defaultRowHeight="15.75" customHeight="1" outlineLevelCol="6"/>
  <cols>
    <col min="1" max="1" width="6.35833333333333" style="13" customWidth="1"/>
    <col min="2" max="2" width="32.8583333333333" style="13" customWidth="1"/>
    <col min="3" max="3" width="16.0666666666667" style="13" customWidth="1"/>
    <col min="4" max="4" width="0.708333333333333" style="13" hidden="1" customWidth="1" outlineLevel="1"/>
    <col min="5" max="5" width="21.5666666666667" style="13" customWidth="1" collapsed="1"/>
    <col min="6" max="6" width="21.5" style="13" customWidth="1"/>
    <col min="7" max="7" width="21.7083333333333" style="13" customWidth="1"/>
    <col min="8" max="32" width="9" style="13"/>
    <col min="33" max="16384" width="8.64166666666667" style="13"/>
  </cols>
  <sheetData>
    <row r="1" ht="15.4" spans="1:7">
      <c r="A1" s="14" t="s">
        <v>19</v>
      </c>
      <c r="B1" s="40" t="s">
        <v>572</v>
      </c>
      <c r="C1" s="16"/>
      <c r="D1" s="16"/>
      <c r="E1" s="16"/>
      <c r="F1" s="16"/>
      <c r="G1" s="16"/>
    </row>
    <row r="2" s="47" customFormat="1" ht="30" customHeight="1" spans="1:7">
      <c r="A2" s="17" t="s">
        <v>1202</v>
      </c>
      <c r="B2" s="17"/>
      <c r="C2" s="17"/>
      <c r="D2" s="17"/>
      <c r="E2" s="17"/>
      <c r="F2" s="17"/>
      <c r="G2" s="17"/>
    </row>
    <row r="3" ht="15" customHeight="1" spans="1:7">
      <c r="A3" s="18" t="str">
        <f>'1-汇总表'!A3:G3</f>
        <v>评估基准日：2020年7月30日</v>
      </c>
      <c r="B3" s="18"/>
      <c r="C3" s="18"/>
      <c r="D3" s="18"/>
      <c r="E3" s="18"/>
      <c r="F3" s="18"/>
      <c r="G3" s="18"/>
    </row>
    <row r="4" ht="15" customHeight="1" spans="1:7">
      <c r="A4" s="20"/>
      <c r="B4" s="20"/>
      <c r="C4" s="20"/>
      <c r="D4" s="20"/>
      <c r="E4" s="20"/>
      <c r="F4" s="20"/>
      <c r="G4" s="43" t="s">
        <v>1203</v>
      </c>
    </row>
    <row r="5" ht="15" customHeight="1" spans="1:7">
      <c r="A5" s="22" t="str">
        <f>'1-汇总表'!A5</f>
        <v>被评估单位（或产权持有单位）：贡山县隆鑫矿业有限公司</v>
      </c>
      <c r="G5" s="23" t="s">
        <v>22</v>
      </c>
    </row>
    <row r="6" s="12" customFormat="1" ht="30" customHeight="1" spans="1:7">
      <c r="A6" s="24" t="s">
        <v>379</v>
      </c>
      <c r="B6" s="24" t="s">
        <v>866</v>
      </c>
      <c r="C6" s="24" t="s">
        <v>752</v>
      </c>
      <c r="D6" s="25" t="s">
        <v>541</v>
      </c>
      <c r="E6" s="26" t="s">
        <v>542</v>
      </c>
      <c r="F6" s="24" t="s">
        <v>543</v>
      </c>
      <c r="G6" s="24" t="s">
        <v>467</v>
      </c>
    </row>
    <row r="7" ht="15" customHeight="1" spans="1:7">
      <c r="A7" s="27">
        <v>1</v>
      </c>
      <c r="B7" s="28" t="s">
        <v>1204</v>
      </c>
      <c r="C7" s="29"/>
      <c r="D7" s="31"/>
      <c r="E7" s="34">
        <v>29026215.66</v>
      </c>
      <c r="F7" s="34"/>
      <c r="G7" s="33"/>
    </row>
    <row r="8" ht="15" customHeight="1" spans="1:7">
      <c r="A8" s="27">
        <v>2</v>
      </c>
      <c r="B8" s="28" t="s">
        <v>1205</v>
      </c>
      <c r="C8" s="29"/>
      <c r="D8" s="31"/>
      <c r="E8" s="34">
        <v>-2192801.24</v>
      </c>
      <c r="F8" s="34"/>
      <c r="G8" s="33"/>
    </row>
    <row r="9" ht="15" customHeight="1" spans="1:7">
      <c r="A9" s="27">
        <v>3</v>
      </c>
      <c r="B9" s="28" t="s">
        <v>1206</v>
      </c>
      <c r="C9" s="29"/>
      <c r="D9" s="31"/>
      <c r="E9" s="34">
        <v>3914</v>
      </c>
      <c r="F9" s="34"/>
      <c r="G9" s="33"/>
    </row>
    <row r="10" ht="15" customHeight="1" spans="1:7">
      <c r="A10" s="27">
        <v>4</v>
      </c>
      <c r="B10" s="28" t="s">
        <v>1207</v>
      </c>
      <c r="C10" s="29"/>
      <c r="D10" s="31"/>
      <c r="E10" s="34"/>
      <c r="F10" s="34"/>
      <c r="G10" s="33"/>
    </row>
    <row r="11" ht="15" customHeight="1" spans="1:7">
      <c r="A11" s="27">
        <v>5</v>
      </c>
      <c r="B11" s="28" t="s">
        <v>1208</v>
      </c>
      <c r="C11" s="29"/>
      <c r="D11" s="31"/>
      <c r="E11" s="34"/>
      <c r="F11" s="34"/>
      <c r="G11" s="33"/>
    </row>
    <row r="12" ht="15" customHeight="1" spans="1:7">
      <c r="A12" s="27">
        <v>6</v>
      </c>
      <c r="B12" s="28" t="s">
        <v>1209</v>
      </c>
      <c r="C12" s="29"/>
      <c r="D12" s="31"/>
      <c r="E12" s="34"/>
      <c r="F12" s="34"/>
      <c r="G12" s="33"/>
    </row>
    <row r="13" ht="15" customHeight="1" spans="1:7">
      <c r="A13" s="27">
        <v>7</v>
      </c>
      <c r="B13" s="28" t="s">
        <v>1210</v>
      </c>
      <c r="C13" s="29"/>
      <c r="D13" s="31"/>
      <c r="E13" s="34"/>
      <c r="F13" s="34"/>
      <c r="G13" s="33"/>
    </row>
    <row r="14" ht="15" customHeight="1" spans="1:7">
      <c r="A14" s="27">
        <v>8</v>
      </c>
      <c r="B14" s="28" t="s">
        <v>1211</v>
      </c>
      <c r="C14" s="29"/>
      <c r="D14" s="31"/>
      <c r="E14" s="34"/>
      <c r="F14" s="34"/>
      <c r="G14" s="33"/>
    </row>
    <row r="15" ht="15" customHeight="1" spans="1:7">
      <c r="A15" s="27">
        <v>9</v>
      </c>
      <c r="B15" s="28" t="s">
        <v>1212</v>
      </c>
      <c r="C15" s="29"/>
      <c r="D15" s="31"/>
      <c r="E15" s="34"/>
      <c r="F15" s="34"/>
      <c r="G15" s="33"/>
    </row>
    <row r="16" ht="15" customHeight="1" spans="1:7">
      <c r="A16" s="27">
        <v>10</v>
      </c>
      <c r="B16" s="28" t="s">
        <v>1213</v>
      </c>
      <c r="C16" s="29"/>
      <c r="D16" s="31"/>
      <c r="E16" s="34"/>
      <c r="F16" s="34"/>
      <c r="G16" s="33"/>
    </row>
    <row r="17" ht="15" customHeight="1" spans="1:7">
      <c r="A17" s="27">
        <v>11</v>
      </c>
      <c r="B17" s="28" t="s">
        <v>1214</v>
      </c>
      <c r="C17" s="29"/>
      <c r="D17" s="31"/>
      <c r="E17" s="34"/>
      <c r="F17" s="34"/>
      <c r="G17" s="33"/>
    </row>
    <row r="18" ht="15" customHeight="1" spans="1:7">
      <c r="A18" s="27">
        <v>12</v>
      </c>
      <c r="B18" s="28" t="s">
        <v>1215</v>
      </c>
      <c r="C18" s="29"/>
      <c r="D18" s="31"/>
      <c r="E18" s="34">
        <v>410042.44</v>
      </c>
      <c r="F18" s="34"/>
      <c r="G18" s="33"/>
    </row>
    <row r="19" ht="15" customHeight="1" spans="1:7">
      <c r="A19" s="27">
        <v>13</v>
      </c>
      <c r="B19" s="28" t="s">
        <v>1216</v>
      </c>
      <c r="C19" s="29"/>
      <c r="D19" s="31"/>
      <c r="E19" s="34"/>
      <c r="F19" s="32"/>
      <c r="G19" s="33"/>
    </row>
    <row r="20" ht="15" customHeight="1" spans="1:7">
      <c r="A20" s="27">
        <v>14</v>
      </c>
      <c r="B20" s="28" t="s">
        <v>1217</v>
      </c>
      <c r="C20" s="29"/>
      <c r="D20" s="31"/>
      <c r="E20" s="34"/>
      <c r="F20" s="32"/>
      <c r="G20" s="33"/>
    </row>
    <row r="21" ht="15" customHeight="1" spans="1:7">
      <c r="A21" s="27">
        <v>15</v>
      </c>
      <c r="B21" s="28" t="s">
        <v>1218</v>
      </c>
      <c r="C21" s="29"/>
      <c r="D21" s="31"/>
      <c r="E21" s="34"/>
      <c r="F21" s="32"/>
      <c r="G21" s="33"/>
    </row>
    <row r="22" ht="15" customHeight="1" spans="1:7">
      <c r="A22" s="27"/>
      <c r="B22" s="62"/>
      <c r="C22" s="29"/>
      <c r="D22" s="31"/>
      <c r="E22" s="34"/>
      <c r="F22" s="32"/>
      <c r="G22" s="33"/>
    </row>
    <row r="23" ht="15" customHeight="1" spans="1:7">
      <c r="A23" s="27"/>
      <c r="B23" s="63"/>
      <c r="C23" s="29"/>
      <c r="D23" s="31"/>
      <c r="E23" s="34"/>
      <c r="F23" s="32"/>
      <c r="G23" s="33"/>
    </row>
    <row r="24" ht="15" customHeight="1" spans="1:7">
      <c r="A24" s="27"/>
      <c r="B24" s="63"/>
      <c r="C24" s="29"/>
      <c r="D24" s="31"/>
      <c r="E24" s="34"/>
      <c r="F24" s="32"/>
      <c r="G24" s="33"/>
    </row>
    <row r="25" ht="15" customHeight="1" spans="1:7">
      <c r="A25" s="27"/>
      <c r="B25" s="63"/>
      <c r="C25" s="29"/>
      <c r="D25" s="31"/>
      <c r="E25" s="34"/>
      <c r="F25" s="32"/>
      <c r="G25" s="33"/>
    </row>
    <row r="26" ht="15" customHeight="1" spans="1:7">
      <c r="A26" s="27"/>
      <c r="B26" s="63"/>
      <c r="C26" s="29"/>
      <c r="D26" s="31"/>
      <c r="E26" s="34"/>
      <c r="F26" s="32"/>
      <c r="G26" s="33"/>
    </row>
    <row r="27" ht="15" customHeight="1" spans="1:7">
      <c r="A27" s="27"/>
      <c r="B27" s="63"/>
      <c r="C27" s="29"/>
      <c r="D27" s="31"/>
      <c r="E27" s="34"/>
      <c r="F27" s="32"/>
      <c r="G27" s="33"/>
    </row>
    <row r="28" ht="15" customHeight="1" spans="1:7">
      <c r="A28" s="27"/>
      <c r="B28" s="63"/>
      <c r="C28" s="29"/>
      <c r="D28" s="31"/>
      <c r="E28" s="34"/>
      <c r="F28" s="32"/>
      <c r="G28" s="33"/>
    </row>
    <row r="29" ht="15" customHeight="1" spans="1:7">
      <c r="A29" s="35" t="s">
        <v>720</v>
      </c>
      <c r="B29" s="36"/>
      <c r="C29" s="29"/>
      <c r="D29" s="31">
        <f>SUM(D7:D28)</f>
        <v>0</v>
      </c>
      <c r="E29" s="34">
        <f>SUM(E7:E28)</f>
        <v>27247370.86</v>
      </c>
      <c r="F29" s="32">
        <f>SUM(F7:F28)</f>
        <v>0</v>
      </c>
      <c r="G29" s="33"/>
    </row>
    <row r="30" s="38" customFormat="1" customHeight="1" spans="1:6">
      <c r="A30" s="37" t="str">
        <f>封面!$D$17&amp;封面!$E$17</f>
        <v>被评估单位（或产权持有单位）填表人：</v>
      </c>
      <c r="E30" s="22"/>
      <c r="F30" s="38" t="str">
        <f>"评估人员："&amp;评估人员!$D$10</f>
        <v>评估人员：</v>
      </c>
    </row>
    <row r="31" s="38" customFormat="1" customHeight="1" spans="1:1">
      <c r="A31" s="37" t="str">
        <f>封面!$D$19&amp;封面!$E$19&amp;封面!$F$19&amp;封面!$G$19&amp;封面!$H$19&amp;封面!$I$19&amp;封面!$J$19</f>
        <v>填表日期：2020年5月20日</v>
      </c>
    </row>
  </sheetData>
  <mergeCells count="3">
    <mergeCell ref="A2:G2"/>
    <mergeCell ref="A3:G3"/>
    <mergeCell ref="A29:B29"/>
  </mergeCells>
  <hyperlinks>
    <hyperlink ref="A1" location="索引目录!I11" display="返回索引页"/>
    <hyperlink ref="B1" location="'5流动负债汇总'!B11"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&amp;R&amp;"宋体,常规"&amp;10
&amp;"仿宋_GB2312,常规"共&amp;N页第&amp;P页</oddHeader>
  </headerFooter>
  <legacyDrawing r:id="rId2"/>
</worksheet>
</file>

<file path=xl/worksheets/sheet8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sheetPr>
  <dimension ref="A1:H30"/>
  <sheetViews>
    <sheetView workbookViewId="0">
      <pane xSplit="6" ySplit="6" topLeftCell="G7" activePane="bottomRight" state="frozen"/>
      <selection/>
      <selection pane="topRight"/>
      <selection pane="bottomLeft"/>
      <selection pane="bottomRight" activeCell="B18" sqref="B18"/>
    </sheetView>
  </sheetViews>
  <sheetFormatPr defaultColWidth="8.64166666666667" defaultRowHeight="15.75" customHeight="1" outlineLevelCol="7"/>
  <cols>
    <col min="1" max="1" width="7" style="13" customWidth="1"/>
    <col min="2" max="2" width="29.3583333333333" style="13" customWidth="1"/>
    <col min="3" max="3" width="13.5" style="13" customWidth="1"/>
    <col min="4" max="4" width="17.7083333333333" style="13" customWidth="1"/>
    <col min="5" max="5" width="16.8583333333333" style="13" hidden="1" customWidth="1" outlineLevel="1"/>
    <col min="6" max="6" width="18.7083333333333" style="13" customWidth="1" collapsed="1"/>
    <col min="7" max="7" width="18" style="13" customWidth="1"/>
    <col min="8" max="8" width="14.8583333333333" style="13" customWidth="1"/>
    <col min="9" max="32" width="9" style="13"/>
    <col min="33" max="16384" width="8.64166666666667" style="13"/>
  </cols>
  <sheetData>
    <row r="1" ht="15.4" spans="1:8">
      <c r="A1" s="14" t="s">
        <v>19</v>
      </c>
      <c r="B1" s="15" t="s">
        <v>572</v>
      </c>
      <c r="C1" s="16"/>
      <c r="D1" s="16"/>
      <c r="E1" s="16"/>
      <c r="F1" s="16"/>
      <c r="G1" s="16"/>
      <c r="H1" s="16"/>
    </row>
    <row r="2" s="47" customFormat="1" ht="30" customHeight="1" spans="1:8">
      <c r="A2" s="17" t="s">
        <v>1219</v>
      </c>
      <c r="B2" s="17"/>
      <c r="C2" s="17"/>
      <c r="D2" s="17"/>
      <c r="E2" s="17"/>
      <c r="F2" s="17"/>
      <c r="G2" s="17"/>
      <c r="H2" s="17"/>
    </row>
    <row r="3" ht="15" customHeight="1" spans="1:8">
      <c r="A3" s="18" t="str">
        <f>'1-汇总表'!A3:G3</f>
        <v>评估基准日：2020年7月30日</v>
      </c>
      <c r="B3" s="18"/>
      <c r="C3" s="18"/>
      <c r="D3" s="18"/>
      <c r="E3" s="18"/>
      <c r="F3" s="18"/>
      <c r="G3" s="18"/>
      <c r="H3" s="19"/>
    </row>
    <row r="4" ht="15" customHeight="1" spans="1:8">
      <c r="A4" s="20"/>
      <c r="B4" s="20"/>
      <c r="C4" s="20"/>
      <c r="D4" s="20"/>
      <c r="E4" s="20"/>
      <c r="F4" s="20"/>
      <c r="G4" s="20"/>
      <c r="H4" s="21" t="s">
        <v>1220</v>
      </c>
    </row>
    <row r="5" ht="15" customHeight="1" spans="1:8">
      <c r="A5" s="22" t="str">
        <f>'1-汇总表'!A5</f>
        <v>被评估单位（或产权持有单位）：贡山县隆鑫矿业有限公司</v>
      </c>
      <c r="H5" s="23" t="s">
        <v>22</v>
      </c>
    </row>
    <row r="6" s="12" customFormat="1" ht="30" customHeight="1" spans="1:8">
      <c r="A6" s="24" t="s">
        <v>379</v>
      </c>
      <c r="B6" s="24" t="s">
        <v>1221</v>
      </c>
      <c r="C6" s="24" t="s">
        <v>752</v>
      </c>
      <c r="D6" s="24" t="s">
        <v>1222</v>
      </c>
      <c r="E6" s="25" t="s">
        <v>541</v>
      </c>
      <c r="F6" s="26" t="s">
        <v>542</v>
      </c>
      <c r="G6" s="24" t="s">
        <v>543</v>
      </c>
      <c r="H6" s="24" t="s">
        <v>467</v>
      </c>
    </row>
    <row r="7" ht="15" customHeight="1" spans="1:8">
      <c r="A7" s="27">
        <v>1</v>
      </c>
      <c r="B7" s="28"/>
      <c r="C7" s="29"/>
      <c r="D7" s="109" t="s">
        <v>1223</v>
      </c>
      <c r="E7" s="31"/>
      <c r="F7" s="110">
        <v>-55045342.38</v>
      </c>
      <c r="G7" s="110"/>
      <c r="H7" s="33"/>
    </row>
    <row r="8" ht="15" customHeight="1" spans="1:8">
      <c r="A8" s="27">
        <v>2</v>
      </c>
      <c r="B8" s="28"/>
      <c r="C8" s="111"/>
      <c r="D8" s="109" t="s">
        <v>1224</v>
      </c>
      <c r="E8" s="31"/>
      <c r="F8" s="112">
        <v>-8178693.21</v>
      </c>
      <c r="G8" s="112"/>
      <c r="H8" s="33"/>
    </row>
    <row r="9" ht="15" customHeight="1" spans="1:8">
      <c r="A9" s="27">
        <v>3</v>
      </c>
      <c r="B9" s="28"/>
      <c r="C9" s="111"/>
      <c r="D9" s="109" t="s">
        <v>1225</v>
      </c>
      <c r="E9" s="31"/>
      <c r="F9" s="112">
        <v>0</v>
      </c>
      <c r="G9" s="112"/>
      <c r="H9" s="33"/>
    </row>
    <row r="10" ht="15" customHeight="1" spans="1:8">
      <c r="A10" s="27">
        <v>4</v>
      </c>
      <c r="B10" s="28"/>
      <c r="C10" s="111"/>
      <c r="D10" s="109" t="s">
        <v>1226</v>
      </c>
      <c r="E10" s="31"/>
      <c r="F10" s="112">
        <v>-50000</v>
      </c>
      <c r="G10" s="112"/>
      <c r="H10" s="33"/>
    </row>
    <row r="11" ht="15" customHeight="1" spans="1:8">
      <c r="A11" s="27">
        <v>5</v>
      </c>
      <c r="B11" s="28"/>
      <c r="C11" s="111"/>
      <c r="D11" s="109" t="s">
        <v>1227</v>
      </c>
      <c r="E11" s="31"/>
      <c r="F11" s="112">
        <v>-200827.76</v>
      </c>
      <c r="G11" s="112"/>
      <c r="H11" s="33"/>
    </row>
    <row r="12" ht="15" customHeight="1" spans="1:8">
      <c r="A12" s="27">
        <v>6</v>
      </c>
      <c r="B12" s="28"/>
      <c r="C12" s="111"/>
      <c r="D12" s="109" t="s">
        <v>1228</v>
      </c>
      <c r="E12" s="31"/>
      <c r="F12" s="112">
        <v>599.03</v>
      </c>
      <c r="G12" s="112"/>
      <c r="H12" s="33"/>
    </row>
    <row r="13" ht="15" customHeight="1" spans="1:8">
      <c r="A13" s="27">
        <v>7</v>
      </c>
      <c r="B13" s="28"/>
      <c r="C13" s="111"/>
      <c r="D13" s="109" t="s">
        <v>1229</v>
      </c>
      <c r="E13" s="31"/>
      <c r="F13" s="112">
        <v>0</v>
      </c>
      <c r="G13" s="112"/>
      <c r="H13" s="33"/>
    </row>
    <row r="14" ht="15" customHeight="1" spans="1:8">
      <c r="A14" s="27">
        <v>8</v>
      </c>
      <c r="B14" s="28"/>
      <c r="C14" s="111"/>
      <c r="D14" s="109" t="s">
        <v>1230</v>
      </c>
      <c r="E14" s="31"/>
      <c r="F14" s="112">
        <v>200827.76</v>
      </c>
      <c r="G14" s="112"/>
      <c r="H14" s="33"/>
    </row>
    <row r="15" ht="15" customHeight="1" spans="1:8">
      <c r="A15" s="27">
        <v>9</v>
      </c>
      <c r="B15" s="28"/>
      <c r="C15" s="111"/>
      <c r="D15" s="27" t="s">
        <v>1231</v>
      </c>
      <c r="E15" s="31"/>
      <c r="F15" s="85">
        <v>0</v>
      </c>
      <c r="G15" s="32"/>
      <c r="H15" s="33"/>
    </row>
    <row r="16" ht="15" customHeight="1" spans="1:8">
      <c r="A16" s="27">
        <v>10</v>
      </c>
      <c r="B16" s="28"/>
      <c r="C16" s="111"/>
      <c r="D16" s="27" t="s">
        <v>1232</v>
      </c>
      <c r="E16" s="31"/>
      <c r="F16" s="34">
        <v>256.7</v>
      </c>
      <c r="G16" s="32"/>
      <c r="H16" s="33"/>
    </row>
    <row r="17" ht="15" customHeight="1" spans="1:8">
      <c r="A17" s="27">
        <v>11</v>
      </c>
      <c r="B17" s="28"/>
      <c r="C17" s="111"/>
      <c r="D17" s="27" t="s">
        <v>1233</v>
      </c>
      <c r="E17" s="31"/>
      <c r="F17" s="34">
        <v>171.1</v>
      </c>
      <c r="G17" s="32"/>
      <c r="H17" s="33"/>
    </row>
    <row r="18" ht="15" customHeight="1" spans="1:8">
      <c r="A18" s="27">
        <v>12</v>
      </c>
      <c r="B18" s="28"/>
      <c r="C18" s="111"/>
      <c r="D18" s="27" t="s">
        <v>1234</v>
      </c>
      <c r="E18" s="31"/>
      <c r="F18" s="34">
        <v>0</v>
      </c>
      <c r="G18" s="32"/>
      <c r="H18" s="33"/>
    </row>
    <row r="19" ht="15" customHeight="1" spans="1:8">
      <c r="A19" s="27">
        <v>13</v>
      </c>
      <c r="B19" s="28"/>
      <c r="C19" s="111"/>
      <c r="D19" s="27" t="s">
        <v>1235</v>
      </c>
      <c r="E19" s="31"/>
      <c r="F19" s="34">
        <v>-0.15</v>
      </c>
      <c r="G19" s="32"/>
      <c r="H19" s="33"/>
    </row>
    <row r="20" ht="15" customHeight="1" spans="1:8">
      <c r="A20" s="27"/>
      <c r="B20" s="28"/>
      <c r="C20" s="29"/>
      <c r="D20" s="27"/>
      <c r="E20" s="31"/>
      <c r="F20" s="34"/>
      <c r="G20" s="32"/>
      <c r="H20" s="33"/>
    </row>
    <row r="21" ht="15" customHeight="1" spans="1:8">
      <c r="A21" s="27"/>
      <c r="B21" s="28"/>
      <c r="C21" s="29"/>
      <c r="D21" s="27"/>
      <c r="E21" s="31"/>
      <c r="F21" s="34"/>
      <c r="G21" s="32"/>
      <c r="H21" s="33"/>
    </row>
    <row r="22" ht="15" customHeight="1" spans="1:8">
      <c r="A22" s="27"/>
      <c r="B22" s="28"/>
      <c r="C22" s="29"/>
      <c r="D22" s="27"/>
      <c r="E22" s="31"/>
      <c r="F22" s="34"/>
      <c r="G22" s="32"/>
      <c r="H22" s="33"/>
    </row>
    <row r="23" ht="15" customHeight="1" spans="1:8">
      <c r="A23" s="27"/>
      <c r="B23" s="28"/>
      <c r="C23" s="29"/>
      <c r="D23" s="27"/>
      <c r="E23" s="31"/>
      <c r="F23" s="34"/>
      <c r="G23" s="32"/>
      <c r="H23" s="33"/>
    </row>
    <row r="24" ht="15" customHeight="1" spans="1:8">
      <c r="A24" s="27"/>
      <c r="B24" s="28"/>
      <c r="C24" s="29"/>
      <c r="D24" s="27"/>
      <c r="E24" s="31"/>
      <c r="F24" s="34"/>
      <c r="G24" s="32"/>
      <c r="H24" s="33"/>
    </row>
    <row r="25" ht="15" customHeight="1" spans="1:8">
      <c r="A25" s="27"/>
      <c r="B25" s="28"/>
      <c r="C25" s="29"/>
      <c r="D25" s="27"/>
      <c r="E25" s="31"/>
      <c r="F25" s="34"/>
      <c r="G25" s="32"/>
      <c r="H25" s="33"/>
    </row>
    <row r="26" ht="15" customHeight="1" spans="1:8">
      <c r="A26" s="27"/>
      <c r="B26" s="28"/>
      <c r="C26" s="29"/>
      <c r="D26" s="27"/>
      <c r="E26" s="31"/>
      <c r="F26" s="34"/>
      <c r="G26" s="32"/>
      <c r="H26" s="33"/>
    </row>
    <row r="27" ht="15" customHeight="1" spans="1:8">
      <c r="A27" s="27"/>
      <c r="B27" s="28"/>
      <c r="C27" s="29"/>
      <c r="D27" s="27"/>
      <c r="E27" s="31"/>
      <c r="F27" s="34"/>
      <c r="G27" s="32"/>
      <c r="H27" s="33"/>
    </row>
    <row r="28" ht="15" customHeight="1" spans="1:8">
      <c r="A28" s="35" t="s">
        <v>720</v>
      </c>
      <c r="B28" s="36"/>
      <c r="C28" s="29"/>
      <c r="D28" s="27"/>
      <c r="E28" s="31">
        <f>SUM(E7:E27)</f>
        <v>0</v>
      </c>
      <c r="F28" s="34">
        <f>SUM(F7:F27)</f>
        <v>-63273008.91</v>
      </c>
      <c r="G28" s="32">
        <f>SUM(G7:G27)</f>
        <v>0</v>
      </c>
      <c r="H28" s="33"/>
    </row>
    <row r="29" s="38" customFormat="1" customHeight="1" spans="1:7">
      <c r="A29" s="37" t="str">
        <f>封面!$D$17&amp;封面!$E$17</f>
        <v>被评估单位（或产权持有单位）填表人：</v>
      </c>
      <c r="F29" s="22"/>
      <c r="G29" s="38" t="str">
        <f>"评估人员："&amp;评估人员!$D$10</f>
        <v>评估人员：</v>
      </c>
    </row>
    <row r="30" s="38" customFormat="1" customHeight="1" spans="1:1">
      <c r="A30" s="37" t="str">
        <f>封面!$D$19&amp;封面!$E$19&amp;封面!$F$19&amp;封面!$G$19&amp;封面!$H$19&amp;封面!$I$19&amp;封面!$J$19</f>
        <v>填表日期：2020年5月20日</v>
      </c>
    </row>
  </sheetData>
  <mergeCells count="3">
    <mergeCell ref="A2:H2"/>
    <mergeCell ref="A3:H3"/>
    <mergeCell ref="A28:B28"/>
  </mergeCells>
  <hyperlinks>
    <hyperlink ref="A1" location="索引目录!I12" display="返回索引页"/>
    <hyperlink ref="B1" location="'5流动负债汇总'!B12"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&amp;R&amp;"宋体,常规"&amp;10
&amp;"仿宋_GB2312,常规"共&amp;N页第&amp;P页</oddHeader>
  </headerFooter>
  <legacyDrawing r:id="rId2"/>
</worksheet>
</file>

<file path=xl/worksheets/sheet8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0"/>
  <sheetViews>
    <sheetView workbookViewId="0">
      <pane xSplit="8" ySplit="6" topLeftCell="I7" activePane="bottomRight" state="frozen"/>
      <selection/>
      <selection pane="topRight"/>
      <selection pane="bottomLeft"/>
      <selection pane="bottomRight" activeCell="C14" sqref="C14"/>
    </sheetView>
  </sheetViews>
  <sheetFormatPr defaultColWidth="8.64166666666667" defaultRowHeight="15.75" customHeight="1"/>
  <cols>
    <col min="1" max="1" width="5.70833333333333" style="13" customWidth="1"/>
    <col min="2" max="2" width="20.5" style="13" customWidth="1"/>
    <col min="3" max="3" width="12.7083333333333" style="13" customWidth="1"/>
    <col min="4" max="4" width="15.7083333333333" style="13" customWidth="1"/>
    <col min="5" max="5" width="14.8583333333333" style="13" customWidth="1"/>
    <col min="6" max="6" width="8.56666666666667" style="13" customWidth="1"/>
    <col min="7" max="7" width="12.5666666666667" style="13" hidden="1" customWidth="1" outlineLevel="1"/>
    <col min="8" max="8" width="15.5" style="13" customWidth="1" collapsed="1"/>
    <col min="9" max="9" width="15.0666666666667" style="13" customWidth="1"/>
    <col min="10" max="32" width="9" style="13"/>
    <col min="33" max="16384" width="8.64166666666667" style="13"/>
  </cols>
  <sheetData>
    <row r="1" ht="15.4" spans="1:10">
      <c r="A1" s="14" t="s">
        <v>19</v>
      </c>
      <c r="B1" s="15" t="s">
        <v>572</v>
      </c>
      <c r="C1" s="16"/>
      <c r="D1" s="16"/>
      <c r="E1" s="16"/>
      <c r="F1" s="16"/>
      <c r="G1" s="16"/>
      <c r="H1" s="16"/>
      <c r="I1" s="16"/>
      <c r="J1" s="16"/>
    </row>
    <row r="2" s="47" customFormat="1" ht="30" customHeight="1" spans="1:10">
      <c r="A2" s="17" t="s">
        <v>1236</v>
      </c>
      <c r="B2" s="17"/>
      <c r="C2" s="17"/>
      <c r="D2" s="17"/>
      <c r="E2" s="17"/>
      <c r="F2" s="17"/>
      <c r="G2" s="17"/>
      <c r="H2" s="17"/>
      <c r="I2" s="17"/>
      <c r="J2" s="17"/>
    </row>
    <row r="3" ht="15" customHeight="1" spans="1:10">
      <c r="A3" s="18" t="str">
        <f>'1-汇总表'!A3:G3</f>
        <v>评估基准日：2020年7月30日</v>
      </c>
      <c r="B3" s="18"/>
      <c r="C3" s="18"/>
      <c r="D3" s="18"/>
      <c r="E3" s="18"/>
      <c r="F3" s="18"/>
      <c r="G3" s="18"/>
      <c r="H3" s="18"/>
      <c r="I3" s="19"/>
      <c r="J3" s="19"/>
    </row>
    <row r="4" ht="15" customHeight="1" spans="1:10">
      <c r="A4" s="20"/>
      <c r="B4" s="20"/>
      <c r="C4" s="20"/>
      <c r="D4" s="20"/>
      <c r="E4" s="20"/>
      <c r="F4" s="20"/>
      <c r="G4" s="20"/>
      <c r="H4" s="20"/>
      <c r="I4" s="56"/>
      <c r="J4" s="21" t="s">
        <v>1237</v>
      </c>
    </row>
    <row r="5" s="38" customFormat="1" ht="15" customHeight="1" spans="1:10">
      <c r="A5" s="22" t="str">
        <f>'1-汇总表'!A5</f>
        <v>被评估单位（或产权持有单位）：贡山县隆鑫矿业有限公司</v>
      </c>
      <c r="J5" s="23" t="s">
        <v>22</v>
      </c>
    </row>
    <row r="6" s="12" customFormat="1" ht="30" customHeight="1" spans="1:10">
      <c r="A6" s="24" t="s">
        <v>379</v>
      </c>
      <c r="B6" s="24" t="s">
        <v>735</v>
      </c>
      <c r="C6" s="24" t="s">
        <v>752</v>
      </c>
      <c r="D6" s="24" t="s">
        <v>776</v>
      </c>
      <c r="E6" s="24" t="s">
        <v>777</v>
      </c>
      <c r="F6" s="24" t="s">
        <v>778</v>
      </c>
      <c r="G6" s="25" t="s">
        <v>541</v>
      </c>
      <c r="H6" s="52" t="s">
        <v>542</v>
      </c>
      <c r="I6" s="24" t="s">
        <v>543</v>
      </c>
      <c r="J6" s="24" t="s">
        <v>467</v>
      </c>
    </row>
    <row r="7" ht="15" customHeight="1" spans="1:10">
      <c r="A7" s="27">
        <v>1</v>
      </c>
      <c r="B7" s="28"/>
      <c r="C7" s="29"/>
      <c r="D7" s="32"/>
      <c r="E7" s="27"/>
      <c r="F7" s="108"/>
      <c r="G7" s="31"/>
      <c r="H7" s="34"/>
      <c r="I7" s="32"/>
      <c r="J7" s="33"/>
    </row>
    <row r="8" ht="15" customHeight="1" spans="1:10">
      <c r="A8" s="27"/>
      <c r="B8" s="28"/>
      <c r="C8" s="29"/>
      <c r="D8" s="32"/>
      <c r="E8" s="27"/>
      <c r="F8" s="27"/>
      <c r="G8" s="31"/>
      <c r="H8" s="34"/>
      <c r="I8" s="32"/>
      <c r="J8" s="33"/>
    </row>
    <row r="9" ht="15" customHeight="1" spans="1:10">
      <c r="A9" s="27"/>
      <c r="B9" s="28"/>
      <c r="C9" s="29"/>
      <c r="D9" s="32"/>
      <c r="E9" s="27"/>
      <c r="F9" s="27"/>
      <c r="G9" s="31"/>
      <c r="H9" s="34"/>
      <c r="I9" s="32"/>
      <c r="J9" s="33"/>
    </row>
    <row r="10" ht="15" customHeight="1" spans="1:10">
      <c r="A10" s="27"/>
      <c r="B10" s="28"/>
      <c r="C10" s="29"/>
      <c r="D10" s="32"/>
      <c r="E10" s="27"/>
      <c r="F10" s="27"/>
      <c r="G10" s="31"/>
      <c r="H10" s="34"/>
      <c r="I10" s="32"/>
      <c r="J10" s="33"/>
    </row>
    <row r="11" ht="15" customHeight="1" spans="1:10">
      <c r="A11" s="27"/>
      <c r="B11" s="28"/>
      <c r="C11" s="29"/>
      <c r="D11" s="32"/>
      <c r="E11" s="27"/>
      <c r="F11" s="27"/>
      <c r="G11" s="31"/>
      <c r="H11" s="34"/>
      <c r="I11" s="32"/>
      <c r="J11" s="33"/>
    </row>
    <row r="12" ht="15" customHeight="1" spans="1:10">
      <c r="A12" s="27"/>
      <c r="B12" s="28"/>
      <c r="C12" s="29"/>
      <c r="D12" s="32"/>
      <c r="E12" s="27"/>
      <c r="F12" s="27"/>
      <c r="G12" s="31"/>
      <c r="H12" s="34"/>
      <c r="I12" s="32"/>
      <c r="J12" s="33"/>
    </row>
    <row r="13" ht="15" customHeight="1" spans="1:10">
      <c r="A13" s="27"/>
      <c r="B13" s="28"/>
      <c r="C13" s="29"/>
      <c r="D13" s="32"/>
      <c r="E13" s="27"/>
      <c r="F13" s="27"/>
      <c r="G13" s="31"/>
      <c r="H13" s="34"/>
      <c r="I13" s="32"/>
      <c r="J13" s="33"/>
    </row>
    <row r="14" ht="15" customHeight="1" spans="1:10">
      <c r="A14" s="27"/>
      <c r="B14" s="28"/>
      <c r="C14" s="29"/>
      <c r="D14" s="32"/>
      <c r="E14" s="27"/>
      <c r="F14" s="27"/>
      <c r="G14" s="31"/>
      <c r="H14" s="34"/>
      <c r="I14" s="32"/>
      <c r="J14" s="33"/>
    </row>
    <row r="15" ht="15" customHeight="1" spans="1:10">
      <c r="A15" s="27"/>
      <c r="B15" s="28"/>
      <c r="C15" s="29"/>
      <c r="D15" s="32"/>
      <c r="E15" s="27"/>
      <c r="F15" s="27"/>
      <c r="G15" s="31"/>
      <c r="H15" s="34"/>
      <c r="I15" s="32"/>
      <c r="J15" s="33"/>
    </row>
    <row r="16" ht="15" customHeight="1" spans="1:10">
      <c r="A16" s="27"/>
      <c r="B16" s="28"/>
      <c r="C16" s="29"/>
      <c r="D16" s="32"/>
      <c r="E16" s="27"/>
      <c r="F16" s="27"/>
      <c r="G16" s="31"/>
      <c r="H16" s="34"/>
      <c r="I16" s="32"/>
      <c r="J16" s="33"/>
    </row>
    <row r="17" ht="15" customHeight="1" spans="1:10">
      <c r="A17" s="27"/>
      <c r="B17" s="28"/>
      <c r="C17" s="29"/>
      <c r="D17" s="32"/>
      <c r="E17" s="27"/>
      <c r="F17" s="27"/>
      <c r="G17" s="31"/>
      <c r="H17" s="34"/>
      <c r="I17" s="32"/>
      <c r="J17" s="33"/>
    </row>
    <row r="18" ht="15" customHeight="1" spans="1:10">
      <c r="A18" s="27"/>
      <c r="B18" s="28"/>
      <c r="C18" s="29"/>
      <c r="D18" s="32"/>
      <c r="E18" s="27"/>
      <c r="F18" s="27"/>
      <c r="G18" s="31"/>
      <c r="H18" s="34"/>
      <c r="I18" s="32"/>
      <c r="J18" s="33"/>
    </row>
    <row r="19" ht="15" customHeight="1" spans="1:10">
      <c r="A19" s="27"/>
      <c r="B19" s="28"/>
      <c r="C19" s="29"/>
      <c r="D19" s="32"/>
      <c r="E19" s="27"/>
      <c r="F19" s="27"/>
      <c r="G19" s="31"/>
      <c r="H19" s="34"/>
      <c r="I19" s="32"/>
      <c r="J19" s="33"/>
    </row>
    <row r="20" ht="15" customHeight="1" spans="1:10">
      <c r="A20" s="27"/>
      <c r="B20" s="28"/>
      <c r="C20" s="29"/>
      <c r="D20" s="32"/>
      <c r="E20" s="27"/>
      <c r="F20" s="27"/>
      <c r="G20" s="31"/>
      <c r="H20" s="34"/>
      <c r="I20" s="32"/>
      <c r="J20" s="33"/>
    </row>
    <row r="21" ht="15" customHeight="1" spans="1:10">
      <c r="A21" s="27"/>
      <c r="B21" s="28"/>
      <c r="C21" s="29"/>
      <c r="D21" s="32"/>
      <c r="E21" s="27"/>
      <c r="F21" s="27"/>
      <c r="G21" s="31"/>
      <c r="H21" s="34"/>
      <c r="I21" s="32"/>
      <c r="J21" s="33"/>
    </row>
    <row r="22" ht="15" customHeight="1" spans="1:10">
      <c r="A22" s="27"/>
      <c r="B22" s="28"/>
      <c r="C22" s="29"/>
      <c r="D22" s="32"/>
      <c r="E22" s="27"/>
      <c r="F22" s="27"/>
      <c r="G22" s="31"/>
      <c r="H22" s="34"/>
      <c r="I22" s="32"/>
      <c r="J22" s="33"/>
    </row>
    <row r="23" ht="15" customHeight="1" spans="1:10">
      <c r="A23" s="27"/>
      <c r="B23" s="28"/>
      <c r="C23" s="29"/>
      <c r="D23" s="32"/>
      <c r="E23" s="27"/>
      <c r="F23" s="27"/>
      <c r="G23" s="31"/>
      <c r="H23" s="34"/>
      <c r="I23" s="32"/>
      <c r="J23" s="33"/>
    </row>
    <row r="24" ht="15" customHeight="1" spans="1:10">
      <c r="A24" s="27"/>
      <c r="B24" s="28"/>
      <c r="C24" s="29"/>
      <c r="D24" s="32"/>
      <c r="E24" s="27"/>
      <c r="F24" s="27"/>
      <c r="G24" s="31"/>
      <c r="H24" s="34"/>
      <c r="I24" s="32"/>
      <c r="J24" s="33"/>
    </row>
    <row r="25" ht="15" customHeight="1" spans="1:10">
      <c r="A25" s="27"/>
      <c r="B25" s="28"/>
      <c r="C25" s="29"/>
      <c r="D25" s="32"/>
      <c r="E25" s="27"/>
      <c r="F25" s="27"/>
      <c r="G25" s="31"/>
      <c r="H25" s="34"/>
      <c r="I25" s="32"/>
      <c r="J25" s="33"/>
    </row>
    <row r="26" ht="15" customHeight="1" spans="1:10">
      <c r="A26" s="27"/>
      <c r="B26" s="28"/>
      <c r="C26" s="29"/>
      <c r="D26" s="32"/>
      <c r="E26" s="27"/>
      <c r="F26" s="27"/>
      <c r="G26" s="31"/>
      <c r="H26" s="34"/>
      <c r="I26" s="32"/>
      <c r="J26" s="33"/>
    </row>
    <row r="27" ht="15" customHeight="1" spans="1:10">
      <c r="A27" s="27"/>
      <c r="B27" s="28"/>
      <c r="C27" s="29"/>
      <c r="D27" s="32"/>
      <c r="E27" s="27"/>
      <c r="F27" s="27"/>
      <c r="G27" s="31"/>
      <c r="H27" s="34"/>
      <c r="I27" s="32"/>
      <c r="J27" s="33"/>
    </row>
    <row r="28" ht="15" customHeight="1" spans="1:10">
      <c r="A28" s="35" t="s">
        <v>745</v>
      </c>
      <c r="B28" s="36"/>
      <c r="C28" s="33"/>
      <c r="D28" s="32">
        <f>SUM(D7:D27)</f>
        <v>0</v>
      </c>
      <c r="E28" s="33"/>
      <c r="F28" s="33"/>
      <c r="G28" s="31">
        <f>SUM(G7:G27)</f>
        <v>0</v>
      </c>
      <c r="H28" s="34">
        <f>SUM(H7:H27)</f>
        <v>0</v>
      </c>
      <c r="I28" s="32">
        <f>SUM(I7:I27)</f>
        <v>0</v>
      </c>
      <c r="J28" s="33"/>
    </row>
    <row r="29" customHeight="1" spans="1:8">
      <c r="A29" s="37" t="str">
        <f>封面!$D$17&amp;封面!$E$17</f>
        <v>被评估单位（或产权持有单位）填表人：</v>
      </c>
      <c r="B29" s="38"/>
      <c r="H29" s="38" t="str">
        <f>"评估人员："&amp;评估人员!$D$10</f>
        <v>评估人员：</v>
      </c>
    </row>
    <row r="30" customHeight="1" spans="1:2">
      <c r="A30" s="37" t="str">
        <f>封面!$D$19&amp;封面!$E$19&amp;封面!$F$19&amp;封面!$G$19&amp;封面!$H$19&amp;封面!$I$19&amp;封面!$J$19</f>
        <v>填表日期：2020年5月20日</v>
      </c>
      <c r="B30" s="38"/>
    </row>
  </sheetData>
  <mergeCells count="3">
    <mergeCell ref="A2:J2"/>
    <mergeCell ref="A3:J3"/>
    <mergeCell ref="A28:B28"/>
  </mergeCells>
  <hyperlinks>
    <hyperlink ref="A1" location="索引目录!I13" display="返回索引页"/>
    <hyperlink ref="B1" location="'5流动负债汇总'!B13"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&amp;R&amp;"宋体,常规"&amp;10
&amp;"仿宋_GB2312,常规"共&amp;N页第&amp;P页</oddHeader>
  </headerFooter>
  <legacyDrawing r:id="rId2"/>
</worksheet>
</file>

<file path=xl/worksheets/sheet8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0"/>
  <sheetViews>
    <sheetView workbookViewId="0">
      <pane xSplit="6" ySplit="6" topLeftCell="G7" activePane="bottomRight" state="frozen"/>
      <selection/>
      <selection pane="topRight"/>
      <selection pane="bottomLeft"/>
      <selection pane="bottomRight" activeCell="G7" sqref="G7"/>
    </sheetView>
  </sheetViews>
  <sheetFormatPr defaultColWidth="8.64166666666667" defaultRowHeight="15.75" customHeight="1" outlineLevelCol="7"/>
  <cols>
    <col min="1" max="1" width="7.85833333333333" style="13" customWidth="1"/>
    <col min="2" max="2" width="24.8583333333333" style="13" customWidth="1"/>
    <col min="3" max="3" width="13.8583333333333" style="13" customWidth="1"/>
    <col min="4" max="4" width="16.5" style="13" customWidth="1"/>
    <col min="5" max="5" width="16.8583333333333" style="13" hidden="1" customWidth="1" outlineLevel="1"/>
    <col min="6" max="6" width="19" style="13" customWidth="1" collapsed="1"/>
    <col min="7" max="7" width="19" style="13" customWidth="1"/>
    <col min="8" max="8" width="17.8583333333333" style="13" customWidth="1"/>
    <col min="9" max="32" width="9" style="13"/>
    <col min="33" max="16384" width="8.64166666666667" style="13"/>
  </cols>
  <sheetData>
    <row r="1" ht="15.4" spans="1:8">
      <c r="A1" s="14" t="s">
        <v>19</v>
      </c>
      <c r="B1" s="15" t="s">
        <v>572</v>
      </c>
      <c r="C1" s="16"/>
      <c r="D1" s="16"/>
      <c r="E1" s="16"/>
      <c r="F1" s="16"/>
      <c r="G1" s="16"/>
      <c r="H1" s="16"/>
    </row>
    <row r="2" s="47" customFormat="1" ht="30" customHeight="1" spans="1:8">
      <c r="A2" s="17" t="s">
        <v>1238</v>
      </c>
      <c r="B2" s="17"/>
      <c r="C2" s="17"/>
      <c r="D2" s="17"/>
      <c r="E2" s="17"/>
      <c r="F2" s="17"/>
      <c r="G2" s="17"/>
      <c r="H2" s="17"/>
    </row>
    <row r="3" ht="15" customHeight="1" spans="1:8">
      <c r="A3" s="18" t="str">
        <f>'1-汇总表'!A3:G3</f>
        <v>评估基准日：2020年7月30日</v>
      </c>
      <c r="B3" s="18"/>
      <c r="C3" s="18"/>
      <c r="D3" s="18"/>
      <c r="E3" s="18"/>
      <c r="F3" s="18"/>
      <c r="G3" s="18"/>
      <c r="H3" s="19"/>
    </row>
    <row r="4" ht="15" customHeight="1" spans="1:8">
      <c r="A4" s="20"/>
      <c r="B4" s="20"/>
      <c r="C4" s="20"/>
      <c r="D4" s="20"/>
      <c r="E4" s="20"/>
      <c r="F4" s="20"/>
      <c r="G4" s="20"/>
      <c r="H4" s="21" t="s">
        <v>1239</v>
      </c>
    </row>
    <row r="5" ht="15" customHeight="1" spans="1:8">
      <c r="A5" s="22" t="str">
        <f>'1-汇总表'!A5</f>
        <v>被评估单位（或产权持有单位）：贡山县隆鑫矿业有限公司</v>
      </c>
      <c r="H5" s="23" t="s">
        <v>22</v>
      </c>
    </row>
    <row r="6" s="12" customFormat="1" ht="30" customHeight="1" spans="1:8">
      <c r="A6" s="24" t="s">
        <v>379</v>
      </c>
      <c r="B6" s="24" t="s">
        <v>1240</v>
      </c>
      <c r="C6" s="24" t="s">
        <v>752</v>
      </c>
      <c r="D6" s="24" t="s">
        <v>1241</v>
      </c>
      <c r="E6" s="25" t="s">
        <v>541</v>
      </c>
      <c r="F6" s="26" t="s">
        <v>542</v>
      </c>
      <c r="G6" s="24" t="s">
        <v>543</v>
      </c>
      <c r="H6" s="24" t="s">
        <v>467</v>
      </c>
    </row>
    <row r="7" ht="15" customHeight="1" spans="1:8">
      <c r="A7" s="27"/>
      <c r="B7" s="63"/>
      <c r="C7" s="29"/>
      <c r="D7" s="27"/>
      <c r="E7" s="31"/>
      <c r="F7" s="34"/>
      <c r="G7" s="32"/>
      <c r="H7" s="33"/>
    </row>
    <row r="8" ht="15" customHeight="1" spans="1:8">
      <c r="A8" s="27"/>
      <c r="B8" s="63"/>
      <c r="C8" s="29"/>
      <c r="D8" s="27"/>
      <c r="E8" s="31"/>
      <c r="F8" s="34"/>
      <c r="G8" s="32"/>
      <c r="H8" s="33"/>
    </row>
    <row r="9" ht="15" customHeight="1" spans="1:8">
      <c r="A9" s="27"/>
      <c r="B9" s="63"/>
      <c r="C9" s="29"/>
      <c r="D9" s="27"/>
      <c r="E9" s="31"/>
      <c r="F9" s="34"/>
      <c r="G9" s="32"/>
      <c r="H9" s="33"/>
    </row>
    <row r="10" ht="15" customHeight="1" spans="1:8">
      <c r="A10" s="27"/>
      <c r="B10" s="63"/>
      <c r="C10" s="29"/>
      <c r="D10" s="27"/>
      <c r="E10" s="31"/>
      <c r="F10" s="34"/>
      <c r="G10" s="32"/>
      <c r="H10" s="33"/>
    </row>
    <row r="11" ht="15" customHeight="1" spans="1:8">
      <c r="A11" s="27"/>
      <c r="B11" s="63"/>
      <c r="C11" s="29"/>
      <c r="D11" s="27"/>
      <c r="E11" s="31"/>
      <c r="F11" s="34"/>
      <c r="G11" s="32"/>
      <c r="H11" s="33"/>
    </row>
    <row r="12" ht="15" customHeight="1" spans="1:8">
      <c r="A12" s="27"/>
      <c r="B12" s="63"/>
      <c r="C12" s="29"/>
      <c r="D12" s="27"/>
      <c r="E12" s="31"/>
      <c r="F12" s="34"/>
      <c r="G12" s="32"/>
      <c r="H12" s="33"/>
    </row>
    <row r="13" ht="15" customHeight="1" spans="1:8">
      <c r="A13" s="27"/>
      <c r="B13" s="63"/>
      <c r="C13" s="29"/>
      <c r="D13" s="27"/>
      <c r="E13" s="31"/>
      <c r="F13" s="34"/>
      <c r="G13" s="32"/>
      <c r="H13" s="33"/>
    </row>
    <row r="14" ht="15" customHeight="1" spans="1:8">
      <c r="A14" s="27"/>
      <c r="B14" s="63"/>
      <c r="C14" s="29"/>
      <c r="D14" s="27"/>
      <c r="E14" s="31"/>
      <c r="F14" s="34"/>
      <c r="G14" s="32"/>
      <c r="H14" s="33"/>
    </row>
    <row r="15" ht="15" customHeight="1" spans="1:8">
      <c r="A15" s="27"/>
      <c r="B15" s="63"/>
      <c r="C15" s="29"/>
      <c r="D15" s="27"/>
      <c r="E15" s="31"/>
      <c r="F15" s="34"/>
      <c r="G15" s="32"/>
      <c r="H15" s="33"/>
    </row>
    <row r="16" ht="15" customHeight="1" spans="1:8">
      <c r="A16" s="27"/>
      <c r="B16" s="63"/>
      <c r="C16" s="29"/>
      <c r="D16" s="27"/>
      <c r="E16" s="31"/>
      <c r="F16" s="34"/>
      <c r="G16" s="32"/>
      <c r="H16" s="33"/>
    </row>
    <row r="17" ht="15" customHeight="1" spans="1:8">
      <c r="A17" s="27"/>
      <c r="B17" s="63"/>
      <c r="C17" s="29"/>
      <c r="D17" s="27"/>
      <c r="E17" s="31"/>
      <c r="F17" s="34"/>
      <c r="G17" s="32"/>
      <c r="H17" s="33"/>
    </row>
    <row r="18" ht="15" customHeight="1" spans="1:8">
      <c r="A18" s="27"/>
      <c r="B18" s="63"/>
      <c r="C18" s="29"/>
      <c r="D18" s="27"/>
      <c r="E18" s="31"/>
      <c r="F18" s="34"/>
      <c r="G18" s="32"/>
      <c r="H18" s="33"/>
    </row>
    <row r="19" ht="15" customHeight="1" spans="1:8">
      <c r="A19" s="27"/>
      <c r="B19" s="63"/>
      <c r="C19" s="29"/>
      <c r="D19" s="27"/>
      <c r="E19" s="31"/>
      <c r="F19" s="34"/>
      <c r="G19" s="32"/>
      <c r="H19" s="33"/>
    </row>
    <row r="20" ht="15" customHeight="1" spans="1:8">
      <c r="A20" s="27"/>
      <c r="B20" s="63"/>
      <c r="C20" s="29"/>
      <c r="D20" s="27"/>
      <c r="E20" s="31"/>
      <c r="F20" s="34"/>
      <c r="G20" s="32"/>
      <c r="H20" s="33"/>
    </row>
    <row r="21" ht="15" customHeight="1" spans="1:8">
      <c r="A21" s="27"/>
      <c r="B21" s="63"/>
      <c r="C21" s="29"/>
      <c r="D21" s="27"/>
      <c r="E21" s="31"/>
      <c r="F21" s="34"/>
      <c r="G21" s="32"/>
      <c r="H21" s="33"/>
    </row>
    <row r="22" ht="15" customHeight="1" spans="1:8">
      <c r="A22" s="27"/>
      <c r="B22" s="63"/>
      <c r="C22" s="29"/>
      <c r="D22" s="27"/>
      <c r="E22" s="31"/>
      <c r="F22" s="34"/>
      <c r="G22" s="32"/>
      <c r="H22" s="33"/>
    </row>
    <row r="23" ht="15" customHeight="1" spans="1:8">
      <c r="A23" s="27"/>
      <c r="B23" s="63"/>
      <c r="C23" s="29"/>
      <c r="D23" s="27"/>
      <c r="E23" s="31"/>
      <c r="F23" s="34"/>
      <c r="G23" s="32"/>
      <c r="H23" s="33"/>
    </row>
    <row r="24" ht="15" customHeight="1" spans="1:8">
      <c r="A24" s="27"/>
      <c r="B24" s="63"/>
      <c r="C24" s="29"/>
      <c r="D24" s="27"/>
      <c r="E24" s="31"/>
      <c r="F24" s="34"/>
      <c r="G24" s="32"/>
      <c r="H24" s="33"/>
    </row>
    <row r="25" ht="15" customHeight="1" spans="1:8">
      <c r="A25" s="27"/>
      <c r="B25" s="63"/>
      <c r="C25" s="29"/>
      <c r="D25" s="27"/>
      <c r="E25" s="31"/>
      <c r="F25" s="34"/>
      <c r="G25" s="32"/>
      <c r="H25" s="33"/>
    </row>
    <row r="26" ht="15" customHeight="1" spans="1:8">
      <c r="A26" s="27"/>
      <c r="B26" s="63"/>
      <c r="C26" s="29"/>
      <c r="D26" s="27"/>
      <c r="E26" s="31"/>
      <c r="F26" s="34"/>
      <c r="G26" s="32"/>
      <c r="H26" s="33"/>
    </row>
    <row r="27" ht="15" customHeight="1" spans="1:8">
      <c r="A27" s="27"/>
      <c r="B27" s="63"/>
      <c r="C27" s="29"/>
      <c r="D27" s="27"/>
      <c r="E27" s="31"/>
      <c r="F27" s="34"/>
      <c r="G27" s="32"/>
      <c r="H27" s="33"/>
    </row>
    <row r="28" ht="15" customHeight="1" spans="1:8">
      <c r="A28" s="35" t="s">
        <v>1201</v>
      </c>
      <c r="B28" s="36"/>
      <c r="C28" s="29"/>
      <c r="D28" s="27"/>
      <c r="E28" s="31">
        <f>SUM(E7:E27)</f>
        <v>0</v>
      </c>
      <c r="F28" s="34">
        <f>SUM(F7:F27)</f>
        <v>0</v>
      </c>
      <c r="G28" s="32">
        <f>SUM(G7:G27)</f>
        <v>0</v>
      </c>
      <c r="H28" s="33"/>
    </row>
    <row r="29" s="38" customFormat="1" customHeight="1" spans="1:7">
      <c r="A29" s="37" t="str">
        <f>封面!$D$17&amp;封面!$E$17</f>
        <v>被评估单位（或产权持有单位）填表人：</v>
      </c>
      <c r="F29" s="22"/>
      <c r="G29" s="38" t="str">
        <f>"评估人员："&amp;评估人员!$D$10</f>
        <v>评估人员：</v>
      </c>
    </row>
    <row r="30" s="38" customFormat="1" customHeight="1" spans="1:1">
      <c r="A30" s="37" t="str">
        <f>封面!$D$19&amp;封面!$E$19&amp;封面!$F$19&amp;封面!$G$19&amp;封面!$H$19&amp;封面!$I$19&amp;封面!$J$19</f>
        <v>填表日期：2020年5月20日</v>
      </c>
    </row>
  </sheetData>
  <mergeCells count="3">
    <mergeCell ref="A2:H2"/>
    <mergeCell ref="A3:H3"/>
    <mergeCell ref="A28:B28"/>
  </mergeCells>
  <hyperlinks>
    <hyperlink ref="A1" location="索引目录!I14" display="返回索引页"/>
    <hyperlink ref="B1" location="'5流动负债汇总'!B14"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&amp;R&amp;"宋体,常规"&amp;10
&amp;"仿宋_GB2312,常规"共&amp;N页第&amp;P页</oddHeader>
  </headerFooter>
  <legacyDrawing r:id="rId2"/>
</worksheet>
</file>

<file path=xl/worksheets/sheet8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9CC00"/>
  </sheetPr>
  <dimension ref="A1:I28"/>
  <sheetViews>
    <sheetView workbookViewId="0">
      <pane xSplit="7" ySplit="6" topLeftCell="H7" activePane="bottomRight" state="frozen"/>
      <selection/>
      <selection pane="topRight"/>
      <selection pane="bottomLeft"/>
      <selection pane="bottomRight" activeCell="G12" sqref="G12"/>
    </sheetView>
  </sheetViews>
  <sheetFormatPr defaultColWidth="8.64166666666667" defaultRowHeight="15.75" customHeight="1"/>
  <cols>
    <col min="1" max="1" width="7.56666666666667" style="13" customWidth="1"/>
    <col min="2" max="2" width="27.5" style="97" customWidth="1"/>
    <col min="3" max="3" width="10.7083333333333" style="13" customWidth="1"/>
    <col min="4" max="4" width="19.7083333333333" style="13" customWidth="1"/>
    <col min="5" max="5" width="13.3583333333333" style="13" hidden="1" customWidth="1" outlineLevel="1"/>
    <col min="6" max="6" width="6.35833333333333" style="13" hidden="1" customWidth="1" outlineLevel="1"/>
    <col min="7" max="7" width="18" style="13" customWidth="1" collapsed="1"/>
    <col min="8" max="8" width="17.7083333333333" style="13" customWidth="1"/>
    <col min="9" max="9" width="16.2083333333333" style="13" customWidth="1"/>
    <col min="10" max="32" width="9" style="13"/>
    <col min="33" max="16384" width="8.64166666666667" style="13"/>
  </cols>
  <sheetData>
    <row r="1" ht="12" customHeight="1" spans="1:9">
      <c r="A1" s="14" t="s">
        <v>19</v>
      </c>
      <c r="B1" s="98" t="s">
        <v>572</v>
      </c>
      <c r="C1" s="16"/>
      <c r="D1" s="16"/>
      <c r="E1" s="16"/>
      <c r="F1" s="16"/>
      <c r="G1" s="16"/>
      <c r="H1" s="16"/>
      <c r="I1" s="16"/>
    </row>
    <row r="2" s="47" customFormat="1" ht="30" customHeight="1" spans="1:9">
      <c r="A2" s="17" t="s">
        <v>1242</v>
      </c>
      <c r="B2" s="99"/>
      <c r="C2" s="17"/>
      <c r="D2" s="17"/>
      <c r="E2" s="17"/>
      <c r="F2" s="17"/>
      <c r="G2" s="17"/>
      <c r="H2" s="17"/>
      <c r="I2" s="17"/>
    </row>
    <row r="3" ht="15" customHeight="1" spans="1:9">
      <c r="A3" s="18" t="str">
        <f>'1-汇总表'!A3:G3</f>
        <v>评估基准日：2020年7月30日</v>
      </c>
      <c r="B3" s="100"/>
      <c r="C3" s="18"/>
      <c r="D3" s="18"/>
      <c r="E3" s="18"/>
      <c r="F3" s="18"/>
      <c r="G3" s="18"/>
      <c r="H3" s="18"/>
      <c r="I3" s="19"/>
    </row>
    <row r="4" ht="8.05" customHeight="1" spans="1:9">
      <c r="A4" s="20"/>
      <c r="B4" s="101"/>
      <c r="C4" s="20"/>
      <c r="D4" s="20"/>
      <c r="E4" s="20"/>
      <c r="F4" s="20"/>
      <c r="G4" s="20"/>
      <c r="H4" s="20"/>
      <c r="I4" s="21" t="s">
        <v>1243</v>
      </c>
    </row>
    <row r="5" ht="15" customHeight="1" spans="1:9">
      <c r="A5" s="22" t="str">
        <f>'1-汇总表'!A5</f>
        <v>被评估单位（或产权持有单位）：贡山县隆鑫矿业有限公司</v>
      </c>
      <c r="I5" s="23" t="s">
        <v>22</v>
      </c>
    </row>
    <row r="6" s="41" customFormat="1" ht="30" customHeight="1" spans="1:9">
      <c r="A6" s="24" t="s">
        <v>379</v>
      </c>
      <c r="B6" s="24" t="s">
        <v>1192</v>
      </c>
      <c r="C6" s="24" t="s">
        <v>752</v>
      </c>
      <c r="D6" s="24" t="s">
        <v>751</v>
      </c>
      <c r="E6" s="24" t="s">
        <v>541</v>
      </c>
      <c r="F6" s="25" t="s">
        <v>753</v>
      </c>
      <c r="G6" s="26" t="s">
        <v>542</v>
      </c>
      <c r="H6" s="24" t="s">
        <v>543</v>
      </c>
      <c r="I6" s="24" t="s">
        <v>467</v>
      </c>
    </row>
    <row r="7" s="41" customFormat="1" ht="15" customHeight="1" spans="1:9">
      <c r="A7" s="30"/>
      <c r="B7" s="102"/>
      <c r="C7" s="103"/>
      <c r="D7" s="88"/>
      <c r="E7" s="24"/>
      <c r="F7" s="25"/>
      <c r="G7" s="104">
        <v>3703225200.73</v>
      </c>
      <c r="H7" s="103"/>
      <c r="I7" s="24"/>
    </row>
    <row r="8" s="41" customFormat="1" ht="15" customHeight="1" spans="1:9">
      <c r="A8" s="30"/>
      <c r="B8" s="102"/>
      <c r="C8" s="103"/>
      <c r="D8" s="88"/>
      <c r="E8" s="24"/>
      <c r="F8" s="25"/>
      <c r="G8" s="103"/>
      <c r="H8" s="103"/>
      <c r="I8" s="24"/>
    </row>
    <row r="9" s="41" customFormat="1" ht="15" customHeight="1" spans="1:9">
      <c r="A9" s="30"/>
      <c r="B9" s="102"/>
      <c r="C9" s="103"/>
      <c r="D9" s="88"/>
      <c r="E9" s="24"/>
      <c r="F9" s="25"/>
      <c r="G9" s="103"/>
      <c r="H9" s="103"/>
      <c r="I9" s="24"/>
    </row>
    <row r="10" s="41" customFormat="1" ht="15" customHeight="1" spans="1:9">
      <c r="A10" s="30"/>
      <c r="B10" s="102"/>
      <c r="C10" s="103"/>
      <c r="D10" s="105"/>
      <c r="E10" s="24"/>
      <c r="F10" s="25"/>
      <c r="G10" s="103"/>
      <c r="H10" s="103"/>
      <c r="I10" s="24"/>
    </row>
    <row r="11" s="41" customFormat="1" ht="15" customHeight="1" spans="1:9">
      <c r="A11" s="30"/>
      <c r="B11" s="102"/>
      <c r="C11" s="103"/>
      <c r="D11" s="105"/>
      <c r="E11" s="24"/>
      <c r="F11" s="25"/>
      <c r="G11" s="103"/>
      <c r="H11" s="103"/>
      <c r="I11" s="24"/>
    </row>
    <row r="12" s="41" customFormat="1" ht="15" customHeight="1" spans="1:9">
      <c r="A12" s="30"/>
      <c r="B12" s="102"/>
      <c r="C12" s="103"/>
      <c r="D12" s="105"/>
      <c r="E12" s="24"/>
      <c r="F12" s="25"/>
      <c r="G12" s="103"/>
      <c r="H12" s="103"/>
      <c r="I12" s="24"/>
    </row>
    <row r="13" s="41" customFormat="1" ht="15" customHeight="1" spans="1:9">
      <c r="A13" s="30"/>
      <c r="B13" s="102"/>
      <c r="C13" s="103"/>
      <c r="D13" s="105"/>
      <c r="E13" s="24"/>
      <c r="F13" s="25"/>
      <c r="G13" s="103"/>
      <c r="H13" s="103"/>
      <c r="I13" s="24"/>
    </row>
    <row r="14" s="41" customFormat="1" ht="15" customHeight="1" spans="1:9">
      <c r="A14" s="30"/>
      <c r="B14" s="102"/>
      <c r="C14" s="103"/>
      <c r="D14" s="105"/>
      <c r="E14" s="24"/>
      <c r="F14" s="25"/>
      <c r="G14" s="103"/>
      <c r="H14" s="103"/>
      <c r="I14" s="24"/>
    </row>
    <row r="15" s="41" customFormat="1" ht="15" customHeight="1" spans="1:9">
      <c r="A15" s="30"/>
      <c r="B15" s="102"/>
      <c r="C15" s="103"/>
      <c r="D15" s="105"/>
      <c r="E15" s="24"/>
      <c r="F15" s="25"/>
      <c r="G15" s="103"/>
      <c r="H15" s="103"/>
      <c r="I15" s="24"/>
    </row>
    <row r="16" s="41" customFormat="1" ht="15" customHeight="1" spans="1:9">
      <c r="A16" s="30"/>
      <c r="B16" s="102"/>
      <c r="C16" s="103"/>
      <c r="D16" s="88"/>
      <c r="E16" s="24"/>
      <c r="F16" s="25"/>
      <c r="G16" s="103"/>
      <c r="H16" s="103"/>
      <c r="I16" s="24"/>
    </row>
    <row r="17" s="41" customFormat="1" ht="15" customHeight="1" spans="1:9">
      <c r="A17" s="30"/>
      <c r="B17" s="102"/>
      <c r="C17" s="103"/>
      <c r="D17" s="88"/>
      <c r="E17" s="24"/>
      <c r="F17" s="25"/>
      <c r="G17" s="103"/>
      <c r="H17" s="103"/>
      <c r="I17" s="24"/>
    </row>
    <row r="18" s="41" customFormat="1" ht="15" customHeight="1" spans="1:9">
      <c r="A18" s="30"/>
      <c r="B18" s="102"/>
      <c r="C18" s="103"/>
      <c r="D18" s="88"/>
      <c r="E18" s="24"/>
      <c r="F18" s="25"/>
      <c r="G18" s="103"/>
      <c r="H18" s="103"/>
      <c r="I18" s="24"/>
    </row>
    <row r="19" s="41" customFormat="1" ht="15" customHeight="1" spans="1:9">
      <c r="A19" s="30"/>
      <c r="B19" s="102"/>
      <c r="C19" s="103"/>
      <c r="D19" s="105"/>
      <c r="E19" s="24"/>
      <c r="F19" s="25"/>
      <c r="G19" s="103"/>
      <c r="H19" s="103"/>
      <c r="I19" s="24"/>
    </row>
    <row r="20" s="41" customFormat="1" ht="15" customHeight="1" spans="1:9">
      <c r="A20" s="30"/>
      <c r="B20" s="102"/>
      <c r="C20" s="103"/>
      <c r="D20" s="105"/>
      <c r="E20" s="24"/>
      <c r="F20" s="25"/>
      <c r="G20" s="103"/>
      <c r="H20" s="103"/>
      <c r="I20" s="24"/>
    </row>
    <row r="21" s="41" customFormat="1" ht="15" customHeight="1" spans="1:9">
      <c r="A21" s="30"/>
      <c r="B21" s="102"/>
      <c r="C21" s="103"/>
      <c r="D21" s="105"/>
      <c r="E21" s="24"/>
      <c r="F21" s="25"/>
      <c r="G21" s="103"/>
      <c r="H21" s="103"/>
      <c r="I21" s="24"/>
    </row>
    <row r="22" s="41" customFormat="1" ht="15" customHeight="1" spans="1:9">
      <c r="A22" s="30"/>
      <c r="B22" s="102"/>
      <c r="C22" s="103"/>
      <c r="D22" s="105"/>
      <c r="E22" s="24"/>
      <c r="F22" s="25"/>
      <c r="G22" s="103"/>
      <c r="H22" s="103"/>
      <c r="I22" s="24"/>
    </row>
    <row r="23" s="41" customFormat="1" ht="15" customHeight="1" spans="1:9">
      <c r="A23" s="30"/>
      <c r="B23" s="102"/>
      <c r="C23" s="103"/>
      <c r="D23" s="105"/>
      <c r="E23" s="24"/>
      <c r="F23" s="25"/>
      <c r="G23" s="103"/>
      <c r="H23" s="103"/>
      <c r="I23" s="24"/>
    </row>
    <row r="24" s="41" customFormat="1" ht="15" customHeight="1" spans="1:9">
      <c r="A24" s="30"/>
      <c r="B24" s="102"/>
      <c r="C24" s="103"/>
      <c r="D24" s="105"/>
      <c r="E24" s="24"/>
      <c r="F24" s="25"/>
      <c r="G24" s="103"/>
      <c r="H24" s="103"/>
      <c r="I24" s="24"/>
    </row>
    <row r="25" s="41" customFormat="1" ht="15" customHeight="1" spans="1:9">
      <c r="A25" s="30"/>
      <c r="B25" s="102"/>
      <c r="C25" s="103"/>
      <c r="D25" s="105"/>
      <c r="E25" s="24"/>
      <c r="F25" s="25"/>
      <c r="G25" s="103"/>
      <c r="H25" s="103"/>
      <c r="I25" s="24"/>
    </row>
    <row r="26" ht="15" customHeight="1" spans="1:9">
      <c r="A26" s="35" t="s">
        <v>1201</v>
      </c>
      <c r="B26" s="106"/>
      <c r="C26" s="29"/>
      <c r="D26" s="27"/>
      <c r="E26" s="32" t="e">
        <f>SUM(#REF!)</f>
        <v>#REF!</v>
      </c>
      <c r="F26" s="31"/>
      <c r="G26" s="34">
        <f>SUM(G7:G25)</f>
        <v>3703225200.73</v>
      </c>
      <c r="H26" s="34">
        <f>SUM(H7:H25)</f>
        <v>0</v>
      </c>
      <c r="I26" s="33"/>
    </row>
    <row r="27" customHeight="1" spans="1:8">
      <c r="A27" s="37" t="str">
        <f>封面!$D$17&amp;封面!$E$17</f>
        <v>被评估单位（或产权持有单位）填表人：</v>
      </c>
      <c r="B27" s="107"/>
      <c r="G27" s="39"/>
      <c r="H27" s="38" t="str">
        <f>"评估人员："&amp;评估人员!$D$10</f>
        <v>评估人员：</v>
      </c>
    </row>
    <row r="28" customHeight="1" spans="1:2">
      <c r="A28" s="37" t="str">
        <f>封面!$D$19&amp;封面!$E$19&amp;封面!$F$19&amp;封面!$G$19&amp;封面!$H$19&amp;封面!$I$19&amp;封面!$J$19</f>
        <v>填表日期：2020年5月20日</v>
      </c>
      <c r="B28" s="107"/>
    </row>
  </sheetData>
  <mergeCells count="3">
    <mergeCell ref="A2:I2"/>
    <mergeCell ref="A3:I3"/>
    <mergeCell ref="A26:B26"/>
  </mergeCells>
  <dataValidations count="1">
    <dataValidation type="decimal" operator="greaterThanOrEqual" allowBlank="1" showInputMessage="1" showErrorMessage="1" error="请检查重分类是否正确" sqref="G9 H9 G10 H10 G11 H11 G12 H12 G13 H13 G14 H14 G15 H15 G16 H16 G17 H17 G18 H18 G19 H19 G20 H20 G21 H21 G22 H22 G23 H23 G24 H24 G25 H25 G7:G8 H7:H8">
      <formula1>0</formula1>
    </dataValidation>
  </dataValidations>
  <hyperlinks>
    <hyperlink ref="A1" location="索引目录!I15" display="返回索引页"/>
    <hyperlink ref="B1" location="'5流动负债汇总'!B15" display="返回"/>
  </hyperlinks>
  <printOptions horizontalCentered="1" verticalCentered="1"/>
  <pageMargins left="0.388888888888889" right="0.388888888888889" top="1.0625" bottom="0.314583333333333" header="0.388888888888889" footer="0.236111111111111"/>
  <pageSetup paperSize="9" scale="95" fitToHeight="0" orientation="landscape"/>
  <headerFooter alignWithMargins="0">
    <oddHeader>&amp;R&amp;"宋体,常规"&amp;10
&amp;"仿宋_GB2312,常规"共&amp;N页第&amp;P页</oddHeader>
  </headerFooter>
  <legacyDrawing r:id="rId2"/>
</worksheet>
</file>

<file path=xl/worksheets/sheet8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0"/>
  <sheetViews>
    <sheetView workbookViewId="0">
      <pane xSplit="7" ySplit="6" topLeftCell="H7" activePane="bottomRight" state="frozen"/>
      <selection/>
      <selection pane="topRight"/>
      <selection pane="bottomLeft"/>
      <selection pane="bottomRight" activeCell="H7" sqref="H7"/>
    </sheetView>
  </sheetViews>
  <sheetFormatPr defaultColWidth="8.64166666666667" defaultRowHeight="15.75" customHeight="1"/>
  <cols>
    <col min="1" max="1" width="8.20833333333333" style="13" customWidth="1"/>
    <col min="2" max="2" width="22.7083333333333" style="13" customWidth="1"/>
    <col min="3" max="3" width="14.8583333333333" style="13" customWidth="1"/>
    <col min="4" max="4" width="14.5666666666667" style="13" customWidth="1"/>
    <col min="5" max="5" width="12.2083333333333" style="13" customWidth="1"/>
    <col min="6" max="6" width="15.0666666666667" style="13" hidden="1" customWidth="1" outlineLevel="1"/>
    <col min="7" max="7" width="17" style="13" customWidth="1" collapsed="1"/>
    <col min="8" max="8" width="16.3583333333333" style="13" customWidth="1"/>
    <col min="9" max="9" width="14.5666666666667" style="13" customWidth="1"/>
    <col min="10" max="32" width="9" style="13"/>
    <col min="33" max="16384" width="8.64166666666667" style="13"/>
  </cols>
  <sheetData>
    <row r="1" ht="15.4" spans="1:9">
      <c r="A1" s="14" t="s">
        <v>19</v>
      </c>
      <c r="B1" s="15" t="s">
        <v>572</v>
      </c>
      <c r="C1" s="16"/>
      <c r="D1" s="16"/>
      <c r="E1" s="16"/>
      <c r="F1" s="16"/>
      <c r="G1" s="16"/>
      <c r="H1" s="16"/>
      <c r="I1" s="16"/>
    </row>
    <row r="2" s="47" customFormat="1" ht="30" customHeight="1" spans="1:9">
      <c r="A2" s="17" t="s">
        <v>1244</v>
      </c>
      <c r="B2" s="17"/>
      <c r="C2" s="17"/>
      <c r="D2" s="17"/>
      <c r="E2" s="17"/>
      <c r="F2" s="17"/>
      <c r="G2" s="17"/>
      <c r="H2" s="17"/>
      <c r="I2" s="17"/>
    </row>
    <row r="3" ht="15" customHeight="1" spans="1:9">
      <c r="A3" s="18" t="str">
        <f>'1-汇总表'!A3:G3</f>
        <v>评估基准日：2020年7月30日</v>
      </c>
      <c r="B3" s="18"/>
      <c r="C3" s="18"/>
      <c r="D3" s="18"/>
      <c r="E3" s="18"/>
      <c r="F3" s="18"/>
      <c r="G3" s="18"/>
      <c r="H3" s="19"/>
      <c r="I3" s="19"/>
    </row>
    <row r="4" ht="15" customHeight="1" spans="1:9">
      <c r="A4" s="20"/>
      <c r="B4" s="20"/>
      <c r="C4" s="20"/>
      <c r="D4" s="20"/>
      <c r="E4" s="20"/>
      <c r="F4" s="20"/>
      <c r="G4" s="20"/>
      <c r="H4" s="56"/>
      <c r="I4" s="21" t="s">
        <v>1245</v>
      </c>
    </row>
    <row r="5" ht="15" customHeight="1" spans="1:9">
      <c r="A5" s="22" t="str">
        <f>'1-汇总表'!A5</f>
        <v>被评估单位（或产权持有单位）：贡山县隆鑫矿业有限公司</v>
      </c>
      <c r="I5" s="23" t="s">
        <v>22</v>
      </c>
    </row>
    <row r="6" s="12" customFormat="1" ht="30" customHeight="1" spans="1:9">
      <c r="A6" s="24" t="s">
        <v>379</v>
      </c>
      <c r="B6" s="24" t="s">
        <v>1246</v>
      </c>
      <c r="C6" s="24" t="s">
        <v>752</v>
      </c>
      <c r="D6" s="24" t="s">
        <v>906</v>
      </c>
      <c r="E6" s="24" t="s">
        <v>1247</v>
      </c>
      <c r="F6" s="25" t="s">
        <v>541</v>
      </c>
      <c r="G6" s="26" t="s">
        <v>542</v>
      </c>
      <c r="H6" s="24" t="s">
        <v>543</v>
      </c>
      <c r="I6" s="24" t="s">
        <v>467</v>
      </c>
    </row>
    <row r="7" ht="15" customHeight="1" spans="1:9">
      <c r="A7" s="27"/>
      <c r="B7" s="28"/>
      <c r="C7" s="29"/>
      <c r="D7" s="29"/>
      <c r="E7" s="27"/>
      <c r="F7" s="31"/>
      <c r="G7" s="34"/>
      <c r="H7" s="32"/>
      <c r="I7" s="33"/>
    </row>
    <row r="8" ht="15" customHeight="1" spans="1:9">
      <c r="A8" s="27"/>
      <c r="B8" s="28"/>
      <c r="C8" s="29"/>
      <c r="D8" s="29"/>
      <c r="E8" s="27"/>
      <c r="F8" s="31"/>
      <c r="G8" s="34"/>
      <c r="H8" s="32"/>
      <c r="I8" s="33"/>
    </row>
    <row r="9" ht="15" customHeight="1" spans="1:9">
      <c r="A9" s="27"/>
      <c r="B9" s="28"/>
      <c r="C9" s="29"/>
      <c r="D9" s="29"/>
      <c r="E9" s="27"/>
      <c r="F9" s="31"/>
      <c r="G9" s="34"/>
      <c r="H9" s="32"/>
      <c r="I9" s="33"/>
    </row>
    <row r="10" ht="15" customHeight="1" spans="1:9">
      <c r="A10" s="27"/>
      <c r="B10" s="28"/>
      <c r="C10" s="29"/>
      <c r="D10" s="29"/>
      <c r="E10" s="27"/>
      <c r="F10" s="31"/>
      <c r="G10" s="34"/>
      <c r="H10" s="32"/>
      <c r="I10" s="33"/>
    </row>
    <row r="11" ht="15" customHeight="1" spans="1:9">
      <c r="A11" s="27"/>
      <c r="B11" s="28"/>
      <c r="C11" s="29"/>
      <c r="D11" s="29"/>
      <c r="E11" s="27"/>
      <c r="F11" s="31"/>
      <c r="G11" s="34"/>
      <c r="H11" s="32"/>
      <c r="I11" s="33"/>
    </row>
    <row r="12" ht="15" customHeight="1" spans="1:9">
      <c r="A12" s="27"/>
      <c r="B12" s="28"/>
      <c r="C12" s="29"/>
      <c r="D12" s="29"/>
      <c r="E12" s="27"/>
      <c r="F12" s="31"/>
      <c r="G12" s="34"/>
      <c r="H12" s="32"/>
      <c r="I12" s="33"/>
    </row>
    <row r="13" ht="15" customHeight="1" spans="1:9">
      <c r="A13" s="27"/>
      <c r="B13" s="28"/>
      <c r="C13" s="29"/>
      <c r="D13" s="29"/>
      <c r="E13" s="27"/>
      <c r="F13" s="31"/>
      <c r="G13" s="34"/>
      <c r="H13" s="32"/>
      <c r="I13" s="33"/>
    </row>
    <row r="14" ht="15" customHeight="1" spans="1:9">
      <c r="A14" s="27"/>
      <c r="B14" s="28"/>
      <c r="C14" s="29"/>
      <c r="D14" s="29"/>
      <c r="E14" s="27"/>
      <c r="F14" s="31"/>
      <c r="G14" s="34"/>
      <c r="H14" s="32"/>
      <c r="I14" s="33"/>
    </row>
    <row r="15" ht="15" customHeight="1" spans="1:9">
      <c r="A15" s="27"/>
      <c r="B15" s="28"/>
      <c r="C15" s="29"/>
      <c r="D15" s="29"/>
      <c r="E15" s="27"/>
      <c r="F15" s="31"/>
      <c r="G15" s="34"/>
      <c r="H15" s="32"/>
      <c r="I15" s="33"/>
    </row>
    <row r="16" ht="15" customHeight="1" spans="1:9">
      <c r="A16" s="27"/>
      <c r="B16" s="28"/>
      <c r="C16" s="29"/>
      <c r="D16" s="29"/>
      <c r="E16" s="27"/>
      <c r="F16" s="31"/>
      <c r="G16" s="34"/>
      <c r="H16" s="32"/>
      <c r="I16" s="33"/>
    </row>
    <row r="17" ht="15" customHeight="1" spans="1:9">
      <c r="A17" s="27"/>
      <c r="B17" s="28"/>
      <c r="C17" s="29"/>
      <c r="D17" s="29"/>
      <c r="E17" s="27"/>
      <c r="F17" s="31"/>
      <c r="G17" s="34"/>
      <c r="H17" s="32"/>
      <c r="I17" s="33"/>
    </row>
    <row r="18" ht="15" customHeight="1" spans="1:9">
      <c r="A18" s="27"/>
      <c r="B18" s="28"/>
      <c r="C18" s="29"/>
      <c r="D18" s="29"/>
      <c r="E18" s="27"/>
      <c r="F18" s="31"/>
      <c r="G18" s="34"/>
      <c r="H18" s="32"/>
      <c r="I18" s="33"/>
    </row>
    <row r="19" ht="15" customHeight="1" spans="1:9">
      <c r="A19" s="27"/>
      <c r="B19" s="28"/>
      <c r="C19" s="29"/>
      <c r="D19" s="29"/>
      <c r="E19" s="27"/>
      <c r="F19" s="31"/>
      <c r="G19" s="34"/>
      <c r="H19" s="32"/>
      <c r="I19" s="33"/>
    </row>
    <row r="20" ht="15" customHeight="1" spans="1:9">
      <c r="A20" s="27"/>
      <c r="B20" s="28"/>
      <c r="C20" s="29"/>
      <c r="D20" s="29"/>
      <c r="E20" s="27"/>
      <c r="F20" s="31"/>
      <c r="G20" s="34"/>
      <c r="H20" s="32"/>
      <c r="I20" s="33"/>
    </row>
    <row r="21" ht="15" customHeight="1" spans="1:9">
      <c r="A21" s="27"/>
      <c r="B21" s="28"/>
      <c r="C21" s="29"/>
      <c r="D21" s="29"/>
      <c r="E21" s="27"/>
      <c r="F21" s="31"/>
      <c r="G21" s="34"/>
      <c r="H21" s="32"/>
      <c r="I21" s="33"/>
    </row>
    <row r="22" ht="15" customHeight="1" spans="1:9">
      <c r="A22" s="27"/>
      <c r="B22" s="28"/>
      <c r="C22" s="29"/>
      <c r="D22" s="29"/>
      <c r="E22" s="27"/>
      <c r="F22" s="31"/>
      <c r="G22" s="34"/>
      <c r="H22" s="32"/>
      <c r="I22" s="33"/>
    </row>
    <row r="23" ht="15" customHeight="1" spans="1:9">
      <c r="A23" s="27"/>
      <c r="B23" s="28"/>
      <c r="C23" s="29"/>
      <c r="D23" s="29"/>
      <c r="E23" s="27"/>
      <c r="F23" s="31"/>
      <c r="G23" s="34"/>
      <c r="H23" s="32"/>
      <c r="I23" s="33"/>
    </row>
    <row r="24" ht="15" customHeight="1" spans="1:9">
      <c r="A24" s="27"/>
      <c r="B24" s="28"/>
      <c r="C24" s="29"/>
      <c r="D24" s="29"/>
      <c r="E24" s="27"/>
      <c r="F24" s="31"/>
      <c r="G24" s="34"/>
      <c r="H24" s="32"/>
      <c r="I24" s="33"/>
    </row>
    <row r="25" ht="15" customHeight="1" spans="1:9">
      <c r="A25" s="27"/>
      <c r="B25" s="28"/>
      <c r="C25" s="29"/>
      <c r="D25" s="29"/>
      <c r="E25" s="27"/>
      <c r="F25" s="31"/>
      <c r="G25" s="34"/>
      <c r="H25" s="32"/>
      <c r="I25" s="33"/>
    </row>
    <row r="26" ht="15" customHeight="1" spans="1:9">
      <c r="A26" s="27"/>
      <c r="B26" s="28"/>
      <c r="C26" s="29"/>
      <c r="D26" s="29"/>
      <c r="E26" s="27"/>
      <c r="F26" s="31"/>
      <c r="G26" s="34"/>
      <c r="H26" s="32"/>
      <c r="I26" s="33"/>
    </row>
    <row r="27" ht="15" customHeight="1" spans="1:9">
      <c r="A27" s="27"/>
      <c r="B27" s="28"/>
      <c r="C27" s="29"/>
      <c r="D27" s="29"/>
      <c r="E27" s="27"/>
      <c r="F27" s="31"/>
      <c r="G27" s="34"/>
      <c r="H27" s="32"/>
      <c r="I27" s="33"/>
    </row>
    <row r="28" ht="15" customHeight="1" spans="1:9">
      <c r="A28" s="35" t="s">
        <v>720</v>
      </c>
      <c r="B28" s="36"/>
      <c r="C28" s="29"/>
      <c r="D28" s="29"/>
      <c r="E28" s="33"/>
      <c r="F28" s="31">
        <f>SUM(F7:F27)</f>
        <v>0</v>
      </c>
      <c r="G28" s="34">
        <f>SUM(G7:G27)</f>
        <v>0</v>
      </c>
      <c r="H28" s="32">
        <f>SUM(H7:H27)</f>
        <v>0</v>
      </c>
      <c r="I28" s="33"/>
    </row>
    <row r="29" customHeight="1" spans="1:8">
      <c r="A29" s="37" t="str">
        <f>封面!$D$17&amp;封面!$E$17</f>
        <v>被评估单位（或产权持有单位）填表人：</v>
      </c>
      <c r="B29" s="38"/>
      <c r="G29" s="39"/>
      <c r="H29" s="38" t="str">
        <f>"评估人员："&amp;评估人员!$D$10</f>
        <v>评估人员：</v>
      </c>
    </row>
    <row r="30" customHeight="1" spans="1:2">
      <c r="A30" s="37" t="str">
        <f>封面!$D$19&amp;封面!$E$19&amp;封面!$F$19&amp;封面!$G$19&amp;封面!$H$19&amp;封面!$I$19&amp;封面!$J$19</f>
        <v>填表日期：2020年5月20日</v>
      </c>
      <c r="B30" s="38"/>
    </row>
  </sheetData>
  <mergeCells count="3">
    <mergeCell ref="A2:I2"/>
    <mergeCell ref="A3:I3"/>
    <mergeCell ref="A28:B28"/>
  </mergeCells>
  <hyperlinks>
    <hyperlink ref="A1" location="索引目录!I16" display="返回索引页"/>
    <hyperlink ref="B1" location="'5流动负债汇总'!B16"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&amp;R&amp;"宋体,常规"&amp;10
&amp;"仿宋_GB2312,常规"共&amp;N页第&amp;P页</oddHeader>
  </headerFooter>
  <legacyDrawing r:id="rId2"/>
</worksheet>
</file>

<file path=xl/worksheets/sheet9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0"/>
  <sheetViews>
    <sheetView workbookViewId="0">
      <pane xSplit="6" ySplit="6" topLeftCell="G7" activePane="bottomRight" state="frozen"/>
      <selection/>
      <selection pane="topRight"/>
      <selection pane="bottomLeft"/>
      <selection pane="bottomRight" activeCell="G7" sqref="G7"/>
    </sheetView>
  </sheetViews>
  <sheetFormatPr defaultColWidth="8.64166666666667" defaultRowHeight="15.75" customHeight="1" outlineLevelCol="7"/>
  <cols>
    <col min="1" max="1" width="7.5" style="13" customWidth="1"/>
    <col min="2" max="2" width="26.3583333333333" style="13" customWidth="1"/>
    <col min="3" max="3" width="14.0666666666667" style="13" customWidth="1"/>
    <col min="4" max="4" width="19.3583333333333" style="13" customWidth="1"/>
    <col min="5" max="5" width="3" style="13" hidden="1" customWidth="1" outlineLevel="1"/>
    <col min="6" max="6" width="19" style="13" customWidth="1" collapsed="1"/>
    <col min="7" max="7" width="18.2083333333333" style="13" customWidth="1"/>
    <col min="8" max="8" width="15.5" style="13" customWidth="1"/>
    <col min="9" max="32" width="9" style="13"/>
    <col min="33" max="16384" width="8.64166666666667" style="13"/>
  </cols>
  <sheetData>
    <row r="1" ht="15.4" spans="1:8">
      <c r="A1" s="14" t="s">
        <v>19</v>
      </c>
      <c r="B1" s="15" t="s">
        <v>572</v>
      </c>
      <c r="C1" s="16"/>
      <c r="D1" s="16"/>
      <c r="E1" s="16"/>
      <c r="F1" s="16"/>
      <c r="G1" s="16"/>
      <c r="H1" s="16"/>
    </row>
    <row r="2" s="47" customFormat="1" ht="30" customHeight="1" spans="1:8">
      <c r="A2" s="17" t="s">
        <v>1248</v>
      </c>
      <c r="B2" s="17"/>
      <c r="C2" s="17"/>
      <c r="D2" s="17"/>
      <c r="E2" s="17"/>
      <c r="F2" s="17"/>
      <c r="G2" s="17"/>
      <c r="H2" s="17"/>
    </row>
    <row r="3" ht="15" customHeight="1" spans="1:8">
      <c r="A3" s="18" t="str">
        <f>'1-汇总表'!A3:G3</f>
        <v>评估基准日：2020年7月30日</v>
      </c>
      <c r="B3" s="18"/>
      <c r="C3" s="18"/>
      <c r="D3" s="18"/>
      <c r="E3" s="18"/>
      <c r="F3" s="18"/>
      <c r="G3" s="18"/>
      <c r="H3" s="19"/>
    </row>
    <row r="4" ht="15" customHeight="1" spans="1:8">
      <c r="A4" s="20"/>
      <c r="B4" s="20"/>
      <c r="C4" s="20"/>
      <c r="D4" s="20"/>
      <c r="E4" s="20"/>
      <c r="F4" s="20"/>
      <c r="G4" s="20"/>
      <c r="H4" s="21" t="s">
        <v>1249</v>
      </c>
    </row>
    <row r="5" ht="15" customHeight="1" spans="1:8">
      <c r="A5" s="22" t="str">
        <f>'1-汇总表'!A5</f>
        <v>被评估单位（或产权持有单位）：贡山县隆鑫矿业有限公司</v>
      </c>
      <c r="H5" s="23" t="s">
        <v>22</v>
      </c>
    </row>
    <row r="6" s="12" customFormat="1" ht="30" customHeight="1" spans="1:8">
      <c r="A6" s="24" t="s">
        <v>379</v>
      </c>
      <c r="B6" s="24" t="s">
        <v>735</v>
      </c>
      <c r="C6" s="24" t="s">
        <v>752</v>
      </c>
      <c r="D6" s="24" t="s">
        <v>866</v>
      </c>
      <c r="E6" s="25" t="s">
        <v>541</v>
      </c>
      <c r="F6" s="26" t="s">
        <v>542</v>
      </c>
      <c r="G6" s="24" t="s">
        <v>543</v>
      </c>
      <c r="H6" s="24" t="s">
        <v>467</v>
      </c>
    </row>
    <row r="7" ht="15" customHeight="1" spans="1:8">
      <c r="A7" s="27"/>
      <c r="B7" s="28"/>
      <c r="C7" s="29"/>
      <c r="D7" s="27"/>
      <c r="E7" s="31"/>
      <c r="F7" s="32"/>
      <c r="G7" s="32"/>
      <c r="H7" s="33"/>
    </row>
    <row r="8" ht="15" customHeight="1" spans="1:8">
      <c r="A8" s="27"/>
      <c r="B8" s="28"/>
      <c r="C8" s="29"/>
      <c r="D8" s="27"/>
      <c r="E8" s="31"/>
      <c r="F8" s="32"/>
      <c r="G8" s="32"/>
      <c r="H8" s="33"/>
    </row>
    <row r="9" ht="15" customHeight="1" spans="1:8">
      <c r="A9" s="27"/>
      <c r="B9" s="28"/>
      <c r="C9" s="29"/>
      <c r="D9" s="27"/>
      <c r="E9" s="31"/>
      <c r="F9" s="32"/>
      <c r="G9" s="32"/>
      <c r="H9" s="33"/>
    </row>
    <row r="10" ht="15" customHeight="1" spans="1:8">
      <c r="A10" s="27"/>
      <c r="B10" s="28"/>
      <c r="C10" s="29"/>
      <c r="D10" s="27"/>
      <c r="E10" s="31"/>
      <c r="F10" s="34"/>
      <c r="G10" s="32"/>
      <c r="H10" s="33"/>
    </row>
    <row r="11" ht="15" customHeight="1" spans="1:8">
      <c r="A11" s="27"/>
      <c r="B11" s="28"/>
      <c r="C11" s="29"/>
      <c r="D11" s="27"/>
      <c r="E11" s="31"/>
      <c r="F11" s="34"/>
      <c r="G11" s="32"/>
      <c r="H11" s="33"/>
    </row>
    <row r="12" ht="15" customHeight="1" spans="1:8">
      <c r="A12" s="27"/>
      <c r="B12" s="28"/>
      <c r="C12" s="29"/>
      <c r="D12" s="27"/>
      <c r="E12" s="31"/>
      <c r="F12" s="34"/>
      <c r="G12" s="32"/>
      <c r="H12" s="33"/>
    </row>
    <row r="13" ht="15" customHeight="1" spans="1:8">
      <c r="A13" s="27"/>
      <c r="B13" s="28"/>
      <c r="C13" s="29"/>
      <c r="D13" s="27"/>
      <c r="E13" s="31"/>
      <c r="F13" s="34"/>
      <c r="G13" s="32"/>
      <c r="H13" s="33"/>
    </row>
    <row r="14" ht="15" customHeight="1" spans="1:8">
      <c r="A14" s="27"/>
      <c r="B14" s="28"/>
      <c r="C14" s="29"/>
      <c r="D14" s="27"/>
      <c r="E14" s="31"/>
      <c r="F14" s="34"/>
      <c r="G14" s="32"/>
      <c r="H14" s="33"/>
    </row>
    <row r="15" ht="15" customHeight="1" spans="1:8">
      <c r="A15" s="27"/>
      <c r="B15" s="28"/>
      <c r="C15" s="29"/>
      <c r="D15" s="27"/>
      <c r="E15" s="31"/>
      <c r="F15" s="34"/>
      <c r="G15" s="32"/>
      <c r="H15" s="33"/>
    </row>
    <row r="16" ht="15" customHeight="1" spans="1:8">
      <c r="A16" s="27"/>
      <c r="B16" s="28"/>
      <c r="C16" s="29"/>
      <c r="D16" s="27"/>
      <c r="E16" s="31"/>
      <c r="F16" s="34"/>
      <c r="G16" s="32"/>
      <c r="H16" s="33"/>
    </row>
    <row r="17" ht="15" customHeight="1" spans="1:8">
      <c r="A17" s="27"/>
      <c r="B17" s="28"/>
      <c r="C17" s="29"/>
      <c r="D17" s="27"/>
      <c r="E17" s="31"/>
      <c r="F17" s="34"/>
      <c r="G17" s="32"/>
      <c r="H17" s="33"/>
    </row>
    <row r="18" ht="15" customHeight="1" spans="1:8">
      <c r="A18" s="27"/>
      <c r="B18" s="28"/>
      <c r="C18" s="29"/>
      <c r="D18" s="27"/>
      <c r="E18" s="31"/>
      <c r="F18" s="34"/>
      <c r="G18" s="32"/>
      <c r="H18" s="33"/>
    </row>
    <row r="19" ht="15" customHeight="1" spans="1:8">
      <c r="A19" s="27"/>
      <c r="B19" s="28"/>
      <c r="C19" s="29"/>
      <c r="D19" s="27"/>
      <c r="E19" s="31"/>
      <c r="F19" s="34"/>
      <c r="G19" s="32"/>
      <c r="H19" s="33"/>
    </row>
    <row r="20" ht="15" customHeight="1" spans="1:8">
      <c r="A20" s="27"/>
      <c r="B20" s="28"/>
      <c r="C20" s="29"/>
      <c r="D20" s="27"/>
      <c r="E20" s="31"/>
      <c r="F20" s="34"/>
      <c r="G20" s="32"/>
      <c r="H20" s="33"/>
    </row>
    <row r="21" ht="15" customHeight="1" spans="1:8">
      <c r="A21" s="27"/>
      <c r="B21" s="28"/>
      <c r="C21" s="29"/>
      <c r="D21" s="27"/>
      <c r="E21" s="31"/>
      <c r="F21" s="34"/>
      <c r="G21" s="32"/>
      <c r="H21" s="33"/>
    </row>
    <row r="22" ht="15" customHeight="1" spans="1:8">
      <c r="A22" s="27"/>
      <c r="B22" s="28"/>
      <c r="C22" s="29"/>
      <c r="D22" s="27"/>
      <c r="E22" s="31"/>
      <c r="F22" s="34"/>
      <c r="G22" s="32"/>
      <c r="H22" s="33"/>
    </row>
    <row r="23" ht="15" customHeight="1" spans="1:8">
      <c r="A23" s="27"/>
      <c r="B23" s="28"/>
      <c r="C23" s="29"/>
      <c r="D23" s="27"/>
      <c r="E23" s="31"/>
      <c r="F23" s="34"/>
      <c r="G23" s="32"/>
      <c r="H23" s="33"/>
    </row>
    <row r="24" ht="15" customHeight="1" spans="1:8">
      <c r="A24" s="27"/>
      <c r="B24" s="28"/>
      <c r="C24" s="29"/>
      <c r="D24" s="27"/>
      <c r="E24" s="31"/>
      <c r="F24" s="34"/>
      <c r="G24" s="32"/>
      <c r="H24" s="33"/>
    </row>
    <row r="25" ht="15" customHeight="1" spans="1:8">
      <c r="A25" s="27"/>
      <c r="B25" s="28"/>
      <c r="C25" s="29"/>
      <c r="D25" s="27"/>
      <c r="E25" s="31"/>
      <c r="F25" s="34"/>
      <c r="G25" s="32"/>
      <c r="H25" s="33"/>
    </row>
    <row r="26" ht="15" customHeight="1" spans="1:8">
      <c r="A26" s="27"/>
      <c r="B26" s="28"/>
      <c r="C26" s="29"/>
      <c r="D26" s="27"/>
      <c r="E26" s="31"/>
      <c r="F26" s="34"/>
      <c r="G26" s="32"/>
      <c r="H26" s="33"/>
    </row>
    <row r="27" ht="15" customHeight="1" spans="1:8">
      <c r="A27" s="27"/>
      <c r="B27" s="28"/>
      <c r="C27" s="29"/>
      <c r="D27" s="27"/>
      <c r="E27" s="31"/>
      <c r="F27" s="34"/>
      <c r="G27" s="32"/>
      <c r="H27" s="33"/>
    </row>
    <row r="28" ht="15" customHeight="1" spans="1:8">
      <c r="A28" s="35" t="s">
        <v>1201</v>
      </c>
      <c r="B28" s="36"/>
      <c r="C28" s="29"/>
      <c r="D28" s="27"/>
      <c r="E28" s="31">
        <f>SUM(E7:E27)</f>
        <v>0</v>
      </c>
      <c r="F28" s="34">
        <f>SUM(F7:F27)</f>
        <v>0</v>
      </c>
      <c r="G28" s="32">
        <f>SUM(G7:G27)</f>
        <v>0</v>
      </c>
      <c r="H28" s="33"/>
    </row>
    <row r="29" s="38" customFormat="1" customHeight="1" spans="1:7">
      <c r="A29" s="37" t="str">
        <f>封面!$D$17&amp;封面!$E$17</f>
        <v>被评估单位（或产权持有单位）填表人：</v>
      </c>
      <c r="F29" s="22"/>
      <c r="G29" s="38" t="str">
        <f>"评估人员："&amp;评估人员!$D$10</f>
        <v>评估人员：</v>
      </c>
    </row>
    <row r="30" s="38" customFormat="1" customHeight="1" spans="1:1">
      <c r="A30" s="37" t="str">
        <f>封面!$D$19&amp;封面!$E$19&amp;封面!$F$19&amp;封面!$G$19&amp;封面!$H$19&amp;封面!$I$19&amp;封面!$J$19</f>
        <v>填表日期：2020年5月20日</v>
      </c>
    </row>
  </sheetData>
  <mergeCells count="3">
    <mergeCell ref="A2:H2"/>
    <mergeCell ref="A3:H3"/>
    <mergeCell ref="A28:B28"/>
  </mergeCells>
  <hyperlinks>
    <hyperlink ref="A1" location="索引目录!I17" display="返回索引页"/>
    <hyperlink ref="B1" location="'5流动负债汇总'!B17"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&amp;R&amp;"宋体,常规"&amp;10
&amp;"仿宋_GB2312,常规"共&amp;N页第&amp;P页</oddHeader>
  </headerFooter>
</worksheet>
</file>

<file path=xl/worksheets/sheet9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0"/>
  </sheetPr>
  <dimension ref="A1:G32"/>
  <sheetViews>
    <sheetView workbookViewId="0">
      <pane xSplit="4" ySplit="6" topLeftCell="E7" activePane="bottomRight" state="frozen"/>
      <selection/>
      <selection pane="topRight"/>
      <selection pane="bottomLeft"/>
      <selection pane="bottomRight" activeCell="E7" sqref="E7"/>
    </sheetView>
  </sheetViews>
  <sheetFormatPr defaultColWidth="8.64166666666667" defaultRowHeight="15.75" customHeight="1" outlineLevelCol="6"/>
  <cols>
    <col min="1" max="1" width="12.8583333333333" style="70" customWidth="1"/>
    <col min="2" max="2" width="28" style="70" customWidth="1"/>
    <col min="3" max="3" width="19.0666666666667" style="70" hidden="1" customWidth="1" outlineLevel="1"/>
    <col min="4" max="4" width="21.2083333333333" style="70" customWidth="1" collapsed="1"/>
    <col min="5" max="5" width="21.2083333333333" style="70" customWidth="1"/>
    <col min="6" max="6" width="21.3583333333333" style="70" customWidth="1"/>
    <col min="7" max="7" width="16" style="70" customWidth="1"/>
    <col min="8" max="32" width="9" style="70"/>
    <col min="33" max="16384" width="8.64166666666667" style="70"/>
  </cols>
  <sheetData>
    <row r="1" ht="15.4" spans="1:7">
      <c r="A1" s="71" t="s">
        <v>19</v>
      </c>
      <c r="B1" s="72" t="s">
        <v>572</v>
      </c>
      <c r="C1" s="73"/>
      <c r="D1" s="73"/>
      <c r="E1" s="73"/>
      <c r="F1" s="73"/>
      <c r="G1" s="73"/>
    </row>
    <row r="2" s="67" customFormat="1" ht="30" customHeight="1" spans="1:7">
      <c r="A2" s="74" t="s">
        <v>1250</v>
      </c>
      <c r="B2" s="74"/>
      <c r="C2" s="74"/>
      <c r="D2" s="74"/>
      <c r="E2" s="74"/>
      <c r="F2" s="74"/>
      <c r="G2" s="74"/>
    </row>
    <row r="3" ht="15" customHeight="1" spans="1:7">
      <c r="A3" s="75" t="str">
        <f>'1-汇总表'!A3:G3</f>
        <v>评估基准日：2020年7月30日</v>
      </c>
      <c r="B3" s="75"/>
      <c r="C3" s="75"/>
      <c r="D3" s="75"/>
      <c r="E3" s="75"/>
      <c r="F3" s="75"/>
      <c r="G3" s="75"/>
    </row>
    <row r="4" ht="15" customHeight="1" spans="1:7">
      <c r="A4" s="76"/>
      <c r="B4" s="76"/>
      <c r="C4" s="76"/>
      <c r="D4" s="76"/>
      <c r="E4" s="76"/>
      <c r="F4" s="76"/>
      <c r="G4" s="77" t="s">
        <v>1251</v>
      </c>
    </row>
    <row r="5" ht="15" customHeight="1" spans="1:7">
      <c r="A5" s="78" t="str">
        <f>'1-汇总表'!A5</f>
        <v>被评估单位（或产权持有单位）：贡山县隆鑫矿业有限公司</v>
      </c>
      <c r="G5" s="79" t="s">
        <v>22</v>
      </c>
    </row>
    <row r="6" s="68" customFormat="1" ht="30" customHeight="1" spans="1:7">
      <c r="A6" s="80" t="s">
        <v>621</v>
      </c>
      <c r="B6" s="80" t="s">
        <v>575</v>
      </c>
      <c r="C6" s="81" t="s">
        <v>541</v>
      </c>
      <c r="D6" s="80" t="s">
        <v>542</v>
      </c>
      <c r="E6" s="80" t="s">
        <v>543</v>
      </c>
      <c r="F6" s="64" t="s">
        <v>544</v>
      </c>
      <c r="G6" s="80" t="s">
        <v>576</v>
      </c>
    </row>
    <row r="7" ht="15" customHeight="1" spans="1:7">
      <c r="A7" s="82" t="s">
        <v>1252</v>
      </c>
      <c r="B7" s="83" t="s">
        <v>500</v>
      </c>
      <c r="C7" s="84">
        <f>'6-1长期借款'!H28</f>
        <v>0</v>
      </c>
      <c r="D7" s="85">
        <f>'6-1长期借款'!I28</f>
        <v>0</v>
      </c>
      <c r="E7" s="86">
        <f>'6-1长期借款'!M28</f>
        <v>0</v>
      </c>
      <c r="F7" s="86">
        <f t="shared" ref="F7:F13" si="0">E7-D7</f>
        <v>0</v>
      </c>
      <c r="G7" s="87" t="str">
        <f t="shared" ref="G7:G13" si="1">IF(D7=0,"",F7/D7*100)</f>
        <v/>
      </c>
    </row>
    <row r="8" ht="15" customHeight="1" spans="1:7">
      <c r="A8" s="82" t="s">
        <v>1253</v>
      </c>
      <c r="B8" s="83" t="s">
        <v>502</v>
      </c>
      <c r="C8" s="84">
        <f>'6-2应付债券'!G28</f>
        <v>0</v>
      </c>
      <c r="D8" s="85">
        <f>'6-2应付债券'!H28</f>
        <v>0</v>
      </c>
      <c r="E8" s="86">
        <f>'6-2应付债券'!I28</f>
        <v>0</v>
      </c>
      <c r="F8" s="86">
        <f t="shared" si="0"/>
        <v>0</v>
      </c>
      <c r="G8" s="87" t="str">
        <f t="shared" si="1"/>
        <v/>
      </c>
    </row>
    <row r="9" ht="15" customHeight="1" spans="1:7">
      <c r="A9" s="82" t="s">
        <v>1254</v>
      </c>
      <c r="B9" s="83" t="s">
        <v>503</v>
      </c>
      <c r="C9" s="84">
        <f>'6-3长期应付款'!G28</f>
        <v>0</v>
      </c>
      <c r="D9" s="85">
        <f>'6-3长期应付款'!J28</f>
        <v>0</v>
      </c>
      <c r="E9" s="86">
        <f>'6-3长期应付款'!K28</f>
        <v>0</v>
      </c>
      <c r="F9" s="86">
        <f t="shared" si="0"/>
        <v>0</v>
      </c>
      <c r="G9" s="87" t="str">
        <f t="shared" si="1"/>
        <v/>
      </c>
    </row>
    <row r="10" ht="15" customHeight="1" spans="1:7">
      <c r="A10" s="82" t="s">
        <v>1255</v>
      </c>
      <c r="B10" s="83" t="s">
        <v>504</v>
      </c>
      <c r="C10" s="84">
        <f>'6-4专项应付款'!D27</f>
        <v>0</v>
      </c>
      <c r="D10" s="85">
        <f>'6-4专项应付款'!E27</f>
        <v>52899200</v>
      </c>
      <c r="E10" s="86">
        <f>'6-4专项应付款'!F27</f>
        <v>0</v>
      </c>
      <c r="F10" s="86">
        <f t="shared" si="0"/>
        <v>-52899200</v>
      </c>
      <c r="G10" s="87">
        <f t="shared" si="1"/>
        <v>-100</v>
      </c>
    </row>
    <row r="11" ht="15" customHeight="1" spans="1:7">
      <c r="A11" s="82" t="s">
        <v>1256</v>
      </c>
      <c r="B11" s="83" t="s">
        <v>506</v>
      </c>
      <c r="C11" s="84">
        <f>'6-5预计负债'!E28</f>
        <v>0</v>
      </c>
      <c r="D11" s="85">
        <f>'6-5预计负债'!F28</f>
        <v>0</v>
      </c>
      <c r="E11" s="86">
        <f>'6-5预计负债'!G28</f>
        <v>0</v>
      </c>
      <c r="F11" s="86">
        <f t="shared" si="0"/>
        <v>0</v>
      </c>
      <c r="G11" s="87" t="str">
        <f t="shared" si="1"/>
        <v/>
      </c>
    </row>
    <row r="12" ht="15" customHeight="1" spans="1:7">
      <c r="A12" s="82" t="s">
        <v>1257</v>
      </c>
      <c r="B12" s="83" t="s">
        <v>508</v>
      </c>
      <c r="C12" s="84">
        <f>'6-6递延所得税负债'!D28</f>
        <v>0</v>
      </c>
      <c r="D12" s="85">
        <f>'6-6递延所得税负债'!E28</f>
        <v>0</v>
      </c>
      <c r="E12" s="86">
        <f>'6-6递延所得税负债'!F28</f>
        <v>0</v>
      </c>
      <c r="F12" s="86">
        <f t="shared" si="0"/>
        <v>0</v>
      </c>
      <c r="G12" s="87" t="str">
        <f t="shared" si="1"/>
        <v/>
      </c>
    </row>
    <row r="13" ht="15" customHeight="1" spans="1:7">
      <c r="A13" s="82" t="s">
        <v>1258</v>
      </c>
      <c r="B13" s="83" t="s">
        <v>510</v>
      </c>
      <c r="C13" s="84">
        <f>'6-7其他非流动负债'!E28</f>
        <v>0</v>
      </c>
      <c r="D13" s="85">
        <f>'6-7其他非流动负债'!F28</f>
        <v>0</v>
      </c>
      <c r="E13" s="86">
        <f>'6-7其他非流动负债'!G28</f>
        <v>0</v>
      </c>
      <c r="F13" s="86">
        <f t="shared" si="0"/>
        <v>0</v>
      </c>
      <c r="G13" s="87" t="str">
        <f t="shared" si="1"/>
        <v/>
      </c>
    </row>
    <row r="14" ht="15" customHeight="1" spans="1:7">
      <c r="A14" s="88"/>
      <c r="B14" s="89"/>
      <c r="C14" s="84"/>
      <c r="D14" s="85"/>
      <c r="E14" s="86"/>
      <c r="F14" s="86"/>
      <c r="G14" s="87"/>
    </row>
    <row r="15" ht="15" customHeight="1" spans="1:7">
      <c r="A15" s="88"/>
      <c r="B15" s="89"/>
      <c r="C15" s="84"/>
      <c r="D15" s="85"/>
      <c r="E15" s="86"/>
      <c r="F15" s="86"/>
      <c r="G15" s="87"/>
    </row>
    <row r="16" ht="15" customHeight="1" spans="1:7">
      <c r="A16" s="88"/>
      <c r="B16" s="89"/>
      <c r="C16" s="84"/>
      <c r="D16" s="85"/>
      <c r="E16" s="86"/>
      <c r="F16" s="86"/>
      <c r="G16" s="87"/>
    </row>
    <row r="17" ht="15" customHeight="1" spans="1:7">
      <c r="A17" s="88"/>
      <c r="B17" s="89"/>
      <c r="C17" s="84"/>
      <c r="D17" s="85"/>
      <c r="E17" s="86"/>
      <c r="F17" s="86"/>
      <c r="G17" s="87"/>
    </row>
    <row r="18" ht="15" customHeight="1" spans="1:7">
      <c r="A18" s="88"/>
      <c r="B18" s="89"/>
      <c r="C18" s="84"/>
      <c r="D18" s="85"/>
      <c r="E18" s="86"/>
      <c r="F18" s="86"/>
      <c r="G18" s="87"/>
    </row>
    <row r="19" ht="15" customHeight="1" spans="1:7">
      <c r="A19" s="88"/>
      <c r="B19" s="89"/>
      <c r="C19" s="84"/>
      <c r="D19" s="85"/>
      <c r="E19" s="86"/>
      <c r="F19" s="86"/>
      <c r="G19" s="87"/>
    </row>
    <row r="20" ht="15" customHeight="1" spans="1:7">
      <c r="A20" s="88"/>
      <c r="B20" s="89"/>
      <c r="C20" s="84"/>
      <c r="D20" s="85"/>
      <c r="E20" s="86"/>
      <c r="F20" s="86"/>
      <c r="G20" s="87"/>
    </row>
    <row r="21" ht="15" customHeight="1" spans="1:7">
      <c r="A21" s="88"/>
      <c r="B21" s="89"/>
      <c r="C21" s="84"/>
      <c r="D21" s="85"/>
      <c r="E21" s="86"/>
      <c r="F21" s="86"/>
      <c r="G21" s="87"/>
    </row>
    <row r="22" ht="15" customHeight="1" spans="1:7">
      <c r="A22" s="88"/>
      <c r="B22" s="89"/>
      <c r="C22" s="84"/>
      <c r="D22" s="85"/>
      <c r="E22" s="86"/>
      <c r="F22" s="86"/>
      <c r="G22" s="87"/>
    </row>
    <row r="23" ht="15" customHeight="1" spans="1:7">
      <c r="A23" s="88"/>
      <c r="B23" s="89"/>
      <c r="C23" s="84"/>
      <c r="D23" s="85"/>
      <c r="E23" s="86"/>
      <c r="F23" s="86"/>
      <c r="G23" s="87"/>
    </row>
    <row r="24" ht="15" customHeight="1" spans="1:7">
      <c r="A24" s="88"/>
      <c r="B24" s="89"/>
      <c r="C24" s="84"/>
      <c r="D24" s="85"/>
      <c r="E24" s="86"/>
      <c r="F24" s="86"/>
      <c r="G24" s="87"/>
    </row>
    <row r="25" ht="15" customHeight="1" spans="1:7">
      <c r="A25" s="88"/>
      <c r="B25" s="89"/>
      <c r="C25" s="84"/>
      <c r="D25" s="85"/>
      <c r="E25" s="86"/>
      <c r="F25" s="86"/>
      <c r="G25" s="87"/>
    </row>
    <row r="26" ht="15" customHeight="1" spans="1:7">
      <c r="A26" s="88"/>
      <c r="B26" s="89"/>
      <c r="C26" s="84"/>
      <c r="D26" s="85"/>
      <c r="E26" s="86"/>
      <c r="F26" s="86"/>
      <c r="G26" s="87"/>
    </row>
    <row r="27" ht="15" customHeight="1" spans="1:7">
      <c r="A27" s="82"/>
      <c r="B27" s="90"/>
      <c r="C27" s="84"/>
      <c r="D27" s="85"/>
      <c r="E27" s="86"/>
      <c r="F27" s="86"/>
      <c r="G27" s="87"/>
    </row>
    <row r="28" ht="15" customHeight="1" spans="1:7">
      <c r="A28" s="82"/>
      <c r="B28" s="90"/>
      <c r="C28" s="84"/>
      <c r="D28" s="85"/>
      <c r="E28" s="86"/>
      <c r="F28" s="86"/>
      <c r="G28" s="87"/>
    </row>
    <row r="29" ht="15" customHeight="1" spans="1:7">
      <c r="A29" s="91" t="s">
        <v>512</v>
      </c>
      <c r="B29" s="92"/>
      <c r="C29" s="84">
        <f>SUM(C7:C28)</f>
        <v>0</v>
      </c>
      <c r="D29" s="85">
        <f>SUM(D7:D28)</f>
        <v>52899200</v>
      </c>
      <c r="E29" s="86">
        <f>SUM(E7:E28)</f>
        <v>0</v>
      </c>
      <c r="F29" s="86">
        <f>SUM(F7:F28)</f>
        <v>-52899200</v>
      </c>
      <c r="G29" s="87">
        <f>IF(D29=0,"",F29/D29*100)</f>
        <v>-100</v>
      </c>
    </row>
    <row r="30" s="69" customFormat="1" customHeight="1" spans="1:7">
      <c r="A30" s="37" t="str">
        <f>封面!$D$17&amp;封面!$E$17</f>
        <v>被评估单位（或产权持有单位）填表人：</v>
      </c>
      <c r="B30" s="93"/>
      <c r="C30" s="94"/>
      <c r="D30" s="95"/>
      <c r="F30" s="38" t="str">
        <f>"评估人员："&amp;评估人员!$D$10</f>
        <v>评估人员：</v>
      </c>
      <c r="G30" s="95"/>
    </row>
    <row r="31" s="69" customFormat="1" customHeight="1" spans="1:1">
      <c r="A31" s="37" t="str">
        <f>封面!$D$19&amp;封面!$E$19&amp;封面!$F$19&amp;封面!$G$19&amp;封面!$H$19&amp;封面!$I$19&amp;封面!$J$19</f>
        <v>填表日期：2020年5月20日</v>
      </c>
    </row>
    <row r="32" customHeight="1" spans="1:1">
      <c r="A32" s="96"/>
    </row>
  </sheetData>
  <sheetProtection password="C573" sheet="1"/>
  <mergeCells count="3">
    <mergeCell ref="A2:G2"/>
    <mergeCell ref="A3:G3"/>
    <mergeCell ref="A29:B29"/>
  </mergeCells>
  <hyperlinks>
    <hyperlink ref="A1" location="索引目录!G20" display="返回索引页"/>
    <hyperlink ref="B7" location="'6-1长期借款'!B1" display="长期借款"/>
    <hyperlink ref="B8" location="'6-2应付债券'!B1" display="应付债券"/>
    <hyperlink ref="B9" location="'6-3长期应付款'!B1" display="长期应付款"/>
    <hyperlink ref="B10" location="'6-4专项应付款'!B1" display="专项应付款"/>
    <hyperlink ref="B11" location="'6-5预计负债'!B1" display="预计负债"/>
    <hyperlink ref="B12" location="'6-6递延所得税负债'!B1" display="递延所得税负债"/>
    <hyperlink ref="B13" location="'6-7其他非流动负债'!B1" display="其他非流动负债"/>
    <hyperlink ref="B1" location="'2-分类汇总'!B53"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&amp;R&amp;"宋体,常规"&amp;10
&amp;"仿宋_GB2312,常规"共&amp;N页第&amp;P页</oddHeader>
  </headerFooter>
</worksheet>
</file>

<file path=xl/worksheets/sheet9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workbookViewId="0">
      <pane xSplit="8" ySplit="6" topLeftCell="I7" activePane="bottomRight" state="frozen"/>
      <selection/>
      <selection pane="topRight"/>
      <selection pane="bottomLeft"/>
      <selection pane="bottomRight" activeCell="M12" sqref="M12"/>
    </sheetView>
  </sheetViews>
  <sheetFormatPr defaultColWidth="8.64166666666667" defaultRowHeight="15.75" customHeight="1"/>
  <cols>
    <col min="1" max="1" width="7" style="13" customWidth="1"/>
    <col min="2" max="2" width="25.7083333333333" style="13" customWidth="1"/>
    <col min="3" max="3" width="9.35833333333333" style="13" customWidth="1"/>
    <col min="4" max="4" width="9.70833333333333" style="13" customWidth="1"/>
    <col min="5" max="5" width="8.20833333333333" style="13" customWidth="1"/>
    <col min="6" max="6" width="6.06666666666667" style="13" customWidth="1"/>
    <col min="7" max="7" width="10.5666666666667" style="13" customWidth="1"/>
    <col min="8" max="8" width="9.20833333333333" style="13" hidden="1" customWidth="1" outlineLevel="1"/>
    <col min="9" max="9" width="17" style="13" customWidth="1" collapsed="1"/>
    <col min="10" max="10" width="9.20833333333333" style="13" hidden="1" customWidth="1" outlineLevel="1"/>
    <col min="11" max="11" width="10.5666666666667" style="13" hidden="1" customWidth="1" outlineLevel="1"/>
    <col min="12" max="12" width="13.5666666666667" style="13" hidden="1" customWidth="1" outlineLevel="1"/>
    <col min="13" max="13" width="16.2083333333333" style="13" customWidth="1" collapsed="1"/>
    <col min="14" max="14" width="11.5666666666667" style="13" customWidth="1"/>
    <col min="15" max="32" width="9" style="13"/>
    <col min="33" max="16384" width="8.64166666666667" style="13"/>
  </cols>
  <sheetData>
    <row r="1" ht="15.4" spans="1:14">
      <c r="A1" s="14" t="s">
        <v>19</v>
      </c>
      <c r="B1" s="40" t="s">
        <v>572</v>
      </c>
      <c r="C1" s="16"/>
      <c r="D1" s="16"/>
      <c r="E1" s="16"/>
      <c r="F1" s="16"/>
      <c r="G1" s="16"/>
      <c r="H1" s="16"/>
      <c r="I1" s="16"/>
      <c r="J1" s="16"/>
      <c r="K1" s="16"/>
      <c r="L1" s="16"/>
      <c r="M1" s="16"/>
      <c r="N1" s="16"/>
    </row>
    <row r="2" s="47" customFormat="1" ht="30" customHeight="1" spans="1:14">
      <c r="A2" s="17" t="s">
        <v>1259</v>
      </c>
      <c r="B2" s="17"/>
      <c r="C2" s="17"/>
      <c r="D2" s="17"/>
      <c r="E2" s="17"/>
      <c r="F2" s="17"/>
      <c r="G2" s="17"/>
      <c r="H2" s="17"/>
      <c r="I2" s="17"/>
      <c r="J2" s="17"/>
      <c r="K2" s="17"/>
      <c r="L2" s="17"/>
      <c r="M2" s="17"/>
      <c r="N2" s="17"/>
    </row>
    <row r="3" ht="15" customHeight="1" spans="1:14">
      <c r="A3" s="18" t="str">
        <f>'1-汇总表'!A3:G3</f>
        <v>评估基准日：2020年7月30日</v>
      </c>
      <c r="B3" s="18"/>
      <c r="C3" s="18"/>
      <c r="D3" s="18"/>
      <c r="E3" s="18"/>
      <c r="F3" s="18"/>
      <c r="G3" s="18"/>
      <c r="H3" s="18"/>
      <c r="I3" s="19"/>
      <c r="J3" s="19"/>
      <c r="K3" s="19"/>
      <c r="L3" s="19"/>
      <c r="M3" s="19"/>
      <c r="N3" s="19"/>
    </row>
    <row r="4" ht="15" customHeight="1" spans="1:14">
      <c r="A4" s="20"/>
      <c r="B4" s="20"/>
      <c r="C4" s="20"/>
      <c r="D4" s="20"/>
      <c r="E4" s="20"/>
      <c r="F4" s="20"/>
      <c r="G4" s="20"/>
      <c r="H4" s="20"/>
      <c r="I4" s="56"/>
      <c r="J4" s="20"/>
      <c r="K4" s="20"/>
      <c r="L4" s="20"/>
      <c r="N4" s="21" t="s">
        <v>1260</v>
      </c>
    </row>
    <row r="5" ht="15" customHeight="1" spans="1:14">
      <c r="A5" s="22" t="str">
        <f>'1-汇总表'!A5</f>
        <v>被评估单位（或产权持有单位）：贡山县隆鑫矿业有限公司</v>
      </c>
      <c r="N5" s="23" t="s">
        <v>22</v>
      </c>
    </row>
    <row r="6" s="41" customFormat="1" ht="30" customHeight="1" spans="1:14">
      <c r="A6" s="24" t="s">
        <v>379</v>
      </c>
      <c r="B6" s="24" t="s">
        <v>1176</v>
      </c>
      <c r="C6" s="24" t="s">
        <v>752</v>
      </c>
      <c r="D6" s="24" t="s">
        <v>906</v>
      </c>
      <c r="E6" s="24" t="s">
        <v>1261</v>
      </c>
      <c r="F6" s="24" t="s">
        <v>649</v>
      </c>
      <c r="G6" s="24" t="s">
        <v>1178</v>
      </c>
      <c r="H6" s="25" t="s">
        <v>541</v>
      </c>
      <c r="I6" s="26" t="s">
        <v>542</v>
      </c>
      <c r="J6" s="64" t="s">
        <v>1179</v>
      </c>
      <c r="K6" s="26" t="s">
        <v>1180</v>
      </c>
      <c r="L6" s="26" t="s">
        <v>1181</v>
      </c>
      <c r="M6" s="24" t="s">
        <v>543</v>
      </c>
      <c r="N6" s="24" t="s">
        <v>467</v>
      </c>
    </row>
    <row r="7" ht="15" customHeight="1" spans="1:14">
      <c r="A7" s="27">
        <v>1</v>
      </c>
      <c r="B7" s="62"/>
      <c r="C7" s="29"/>
      <c r="D7" s="29"/>
      <c r="E7" s="29"/>
      <c r="F7" s="27"/>
      <c r="G7" s="32"/>
      <c r="H7" s="31"/>
      <c r="I7" s="34"/>
      <c r="J7" s="31"/>
      <c r="K7" s="65"/>
      <c r="L7" s="65"/>
      <c r="M7" s="32"/>
      <c r="N7" s="66"/>
    </row>
    <row r="8" ht="15" customHeight="1" spans="1:14">
      <c r="A8" s="27"/>
      <c r="B8" s="63"/>
      <c r="C8" s="29"/>
      <c r="D8" s="29"/>
      <c r="E8" s="27"/>
      <c r="F8" s="27"/>
      <c r="G8" s="32"/>
      <c r="H8" s="31"/>
      <c r="I8" s="34"/>
      <c r="J8" s="31"/>
      <c r="K8" s="65"/>
      <c r="L8" s="65"/>
      <c r="M8" s="32"/>
      <c r="N8" s="33"/>
    </row>
    <row r="9" ht="15" customHeight="1" spans="1:14">
      <c r="A9" s="27"/>
      <c r="B9" s="63"/>
      <c r="C9" s="29"/>
      <c r="D9" s="29"/>
      <c r="E9" s="27"/>
      <c r="F9" s="27"/>
      <c r="G9" s="32"/>
      <c r="H9" s="31"/>
      <c r="I9" s="34"/>
      <c r="J9" s="31"/>
      <c r="K9" s="65"/>
      <c r="L9" s="65"/>
      <c r="M9" s="32"/>
      <c r="N9" s="33"/>
    </row>
    <row r="10" ht="15" customHeight="1" spans="1:14">
      <c r="A10" s="27"/>
      <c r="B10" s="63"/>
      <c r="C10" s="29"/>
      <c r="D10" s="29"/>
      <c r="E10" s="27"/>
      <c r="F10" s="27"/>
      <c r="G10" s="32"/>
      <c r="H10" s="31"/>
      <c r="I10" s="34"/>
      <c r="J10" s="31"/>
      <c r="K10" s="65"/>
      <c r="L10" s="65"/>
      <c r="M10" s="32"/>
      <c r="N10" s="33"/>
    </row>
    <row r="11" ht="15" customHeight="1" spans="1:14">
      <c r="A11" s="27"/>
      <c r="B11" s="63"/>
      <c r="C11" s="29"/>
      <c r="D11" s="29"/>
      <c r="E11" s="27"/>
      <c r="F11" s="27"/>
      <c r="G11" s="32"/>
      <c r="H11" s="31"/>
      <c r="I11" s="34"/>
      <c r="J11" s="31"/>
      <c r="K11" s="65"/>
      <c r="L11" s="65"/>
      <c r="M11" s="32"/>
      <c r="N11" s="33"/>
    </row>
    <row r="12" ht="15" customHeight="1" spans="1:14">
      <c r="A12" s="27"/>
      <c r="B12" s="63"/>
      <c r="C12" s="29"/>
      <c r="D12" s="29"/>
      <c r="E12" s="27"/>
      <c r="F12" s="27"/>
      <c r="G12" s="32"/>
      <c r="H12" s="31"/>
      <c r="I12" s="34"/>
      <c r="J12" s="31"/>
      <c r="K12" s="65"/>
      <c r="L12" s="65"/>
      <c r="M12" s="32"/>
      <c r="N12" s="33"/>
    </row>
    <row r="13" ht="15" customHeight="1" spans="1:14">
      <c r="A13" s="27"/>
      <c r="B13" s="63"/>
      <c r="C13" s="29"/>
      <c r="D13" s="29"/>
      <c r="E13" s="27"/>
      <c r="F13" s="27"/>
      <c r="G13" s="32"/>
      <c r="H13" s="31"/>
      <c r="I13" s="34"/>
      <c r="J13" s="31"/>
      <c r="K13" s="65"/>
      <c r="L13" s="65"/>
      <c r="M13" s="32"/>
      <c r="N13" s="33"/>
    </row>
    <row r="14" ht="15" customHeight="1" spans="1:14">
      <c r="A14" s="27"/>
      <c r="B14" s="63"/>
      <c r="C14" s="29"/>
      <c r="D14" s="29"/>
      <c r="E14" s="27"/>
      <c r="F14" s="27"/>
      <c r="G14" s="32"/>
      <c r="H14" s="31"/>
      <c r="I14" s="34"/>
      <c r="J14" s="31"/>
      <c r="K14" s="65"/>
      <c r="L14" s="65"/>
      <c r="M14" s="32"/>
      <c r="N14" s="33"/>
    </row>
    <row r="15" ht="15" customHeight="1" spans="1:14">
      <c r="A15" s="27"/>
      <c r="B15" s="63"/>
      <c r="C15" s="29"/>
      <c r="D15" s="29"/>
      <c r="E15" s="27"/>
      <c r="F15" s="27"/>
      <c r="G15" s="32"/>
      <c r="H15" s="31"/>
      <c r="I15" s="34"/>
      <c r="J15" s="31"/>
      <c r="K15" s="65"/>
      <c r="L15" s="65"/>
      <c r="M15" s="32"/>
      <c r="N15" s="33"/>
    </row>
    <row r="16" ht="15" customHeight="1" spans="1:14">
      <c r="A16" s="27"/>
      <c r="B16" s="63"/>
      <c r="C16" s="29"/>
      <c r="D16" s="29"/>
      <c r="E16" s="27"/>
      <c r="F16" s="27"/>
      <c r="G16" s="32"/>
      <c r="H16" s="31"/>
      <c r="I16" s="34"/>
      <c r="J16" s="31"/>
      <c r="K16" s="65"/>
      <c r="L16" s="65"/>
      <c r="M16" s="32"/>
      <c r="N16" s="33"/>
    </row>
    <row r="17" ht="15" customHeight="1" spans="1:14">
      <c r="A17" s="27"/>
      <c r="B17" s="63"/>
      <c r="C17" s="29"/>
      <c r="D17" s="29"/>
      <c r="E17" s="27"/>
      <c r="F17" s="27"/>
      <c r="G17" s="32"/>
      <c r="H17" s="31"/>
      <c r="I17" s="34"/>
      <c r="J17" s="31"/>
      <c r="K17" s="65"/>
      <c r="L17" s="65"/>
      <c r="M17" s="32"/>
      <c r="N17" s="33"/>
    </row>
    <row r="18" ht="15" customHeight="1" spans="1:14">
      <c r="A18" s="27"/>
      <c r="B18" s="63"/>
      <c r="C18" s="29"/>
      <c r="D18" s="29"/>
      <c r="E18" s="27"/>
      <c r="F18" s="27"/>
      <c r="G18" s="32"/>
      <c r="H18" s="31"/>
      <c r="I18" s="34"/>
      <c r="J18" s="31"/>
      <c r="K18" s="65"/>
      <c r="L18" s="65"/>
      <c r="M18" s="32"/>
      <c r="N18" s="33"/>
    </row>
    <row r="19" ht="15" customHeight="1" spans="1:14">
      <c r="A19" s="27"/>
      <c r="B19" s="63"/>
      <c r="C19" s="29"/>
      <c r="D19" s="29"/>
      <c r="E19" s="27"/>
      <c r="F19" s="27"/>
      <c r="G19" s="32"/>
      <c r="H19" s="31"/>
      <c r="I19" s="34"/>
      <c r="J19" s="31"/>
      <c r="K19" s="65"/>
      <c r="L19" s="65"/>
      <c r="M19" s="32"/>
      <c r="N19" s="33"/>
    </row>
    <row r="20" ht="15" customHeight="1" spans="1:14">
      <c r="A20" s="27"/>
      <c r="B20" s="63"/>
      <c r="C20" s="29"/>
      <c r="D20" s="29"/>
      <c r="E20" s="27"/>
      <c r="F20" s="27"/>
      <c r="G20" s="32"/>
      <c r="H20" s="31"/>
      <c r="I20" s="34"/>
      <c r="J20" s="31"/>
      <c r="K20" s="65"/>
      <c r="L20" s="65"/>
      <c r="M20" s="32"/>
      <c r="N20" s="33"/>
    </row>
    <row r="21" ht="15" customHeight="1" spans="1:14">
      <c r="A21" s="27"/>
      <c r="B21" s="63"/>
      <c r="C21" s="29"/>
      <c r="D21" s="29"/>
      <c r="E21" s="27"/>
      <c r="F21" s="27"/>
      <c r="G21" s="32"/>
      <c r="H21" s="31"/>
      <c r="I21" s="34"/>
      <c r="J21" s="31"/>
      <c r="K21" s="65"/>
      <c r="L21" s="65"/>
      <c r="M21" s="32"/>
      <c r="N21" s="33"/>
    </row>
    <row r="22" ht="15" customHeight="1" spans="1:14">
      <c r="A22" s="27"/>
      <c r="B22" s="63"/>
      <c r="C22" s="29"/>
      <c r="D22" s="29"/>
      <c r="E22" s="27"/>
      <c r="F22" s="27"/>
      <c r="G22" s="32"/>
      <c r="H22" s="31"/>
      <c r="I22" s="34"/>
      <c r="J22" s="31"/>
      <c r="K22" s="65"/>
      <c r="L22" s="65"/>
      <c r="M22" s="32"/>
      <c r="N22" s="33"/>
    </row>
    <row r="23" ht="15" customHeight="1" spans="1:14">
      <c r="A23" s="27"/>
      <c r="B23" s="63"/>
      <c r="C23" s="29"/>
      <c r="D23" s="29"/>
      <c r="E23" s="27"/>
      <c r="F23" s="27"/>
      <c r="G23" s="32"/>
      <c r="H23" s="31"/>
      <c r="I23" s="34"/>
      <c r="J23" s="31"/>
      <c r="K23" s="65"/>
      <c r="L23" s="65"/>
      <c r="M23" s="32"/>
      <c r="N23" s="33"/>
    </row>
    <row r="24" ht="15" customHeight="1" spans="1:14">
      <c r="A24" s="27"/>
      <c r="B24" s="63"/>
      <c r="C24" s="29"/>
      <c r="D24" s="29"/>
      <c r="E24" s="27"/>
      <c r="F24" s="27"/>
      <c r="G24" s="32"/>
      <c r="H24" s="31"/>
      <c r="I24" s="34"/>
      <c r="J24" s="31"/>
      <c r="K24" s="65"/>
      <c r="L24" s="65"/>
      <c r="M24" s="32"/>
      <c r="N24" s="33"/>
    </row>
    <row r="25" ht="15" customHeight="1" spans="1:14">
      <c r="A25" s="27"/>
      <c r="B25" s="63"/>
      <c r="C25" s="29"/>
      <c r="D25" s="29"/>
      <c r="E25" s="27"/>
      <c r="F25" s="27"/>
      <c r="G25" s="32"/>
      <c r="H25" s="31"/>
      <c r="I25" s="34"/>
      <c r="J25" s="31"/>
      <c r="K25" s="65"/>
      <c r="L25" s="65"/>
      <c r="M25" s="32"/>
      <c r="N25" s="33"/>
    </row>
    <row r="26" ht="15" customHeight="1" spans="1:14">
      <c r="A26" s="27"/>
      <c r="B26" s="63"/>
      <c r="C26" s="29"/>
      <c r="D26" s="29"/>
      <c r="E26" s="27"/>
      <c r="F26" s="27"/>
      <c r="G26" s="32"/>
      <c r="H26" s="31"/>
      <c r="I26" s="34"/>
      <c r="J26" s="31"/>
      <c r="K26" s="65"/>
      <c r="L26" s="65"/>
      <c r="M26" s="32"/>
      <c r="N26" s="33"/>
    </row>
    <row r="27" ht="15" customHeight="1" spans="1:14">
      <c r="A27" s="27"/>
      <c r="B27" s="63"/>
      <c r="C27" s="29"/>
      <c r="D27" s="29"/>
      <c r="E27" s="27"/>
      <c r="F27" s="27"/>
      <c r="G27" s="32"/>
      <c r="H27" s="31"/>
      <c r="I27" s="34"/>
      <c r="J27" s="31"/>
      <c r="K27" s="65"/>
      <c r="L27" s="65"/>
      <c r="M27" s="32"/>
      <c r="N27" s="33"/>
    </row>
    <row r="28" ht="15" customHeight="1" spans="1:14">
      <c r="A28" s="35" t="s">
        <v>1189</v>
      </c>
      <c r="B28" s="36"/>
      <c r="C28" s="29"/>
      <c r="D28" s="29"/>
      <c r="E28" s="27"/>
      <c r="F28" s="27"/>
      <c r="G28" s="32"/>
      <c r="H28" s="31">
        <f>SUM(H7:H27)</f>
        <v>0</v>
      </c>
      <c r="I28" s="34">
        <f>SUM(I7:I27)</f>
        <v>0</v>
      </c>
      <c r="J28" s="31">
        <f>SUM(J7:J27)</f>
        <v>0</v>
      </c>
      <c r="K28" s="65"/>
      <c r="L28" s="65"/>
      <c r="M28" s="32">
        <f>SUM(M7:M27)</f>
        <v>0</v>
      </c>
      <c r="N28" s="33"/>
    </row>
    <row r="29" s="38" customFormat="1" customHeight="1" spans="1:1">
      <c r="A29" s="37" t="str">
        <f>封面!$D$17&amp;封面!$E$17</f>
        <v>被评估单位（或产权持有单位）填表人：</v>
      </c>
    </row>
    <row r="30" s="38" customFormat="1" customHeight="1" spans="1:1">
      <c r="A30" s="37" t="str">
        <f>封面!$D$19&amp;封面!$E$19&amp;封面!$F$19&amp;封面!$G$19&amp;封面!$H$19&amp;封面!$I$19&amp;封面!$J$19</f>
        <v>填表日期：2020年5月20日</v>
      </c>
    </row>
  </sheetData>
  <mergeCells count="3">
    <mergeCell ref="A2:N2"/>
    <mergeCell ref="A3:N3"/>
    <mergeCell ref="A28:B28"/>
  </mergeCells>
  <hyperlinks>
    <hyperlink ref="A1" location="索引目录!I20" display="返回索引页"/>
    <hyperlink ref="B1" location="'6-非流动负债汇总 '!B6"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&amp;R&amp;"宋体,常规"&amp;10
&amp;"仿宋_GB2312,常规"共&amp;N页第&amp;P页</oddHeader>
  </headerFooter>
  <legacyDrawing r:id="rId2"/>
</worksheet>
</file>

<file path=xl/worksheets/sheet9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0"/>
  <sheetViews>
    <sheetView showGridLines="0" workbookViewId="0">
      <pane xSplit="7" ySplit="6" topLeftCell="H7" activePane="bottomRight" state="frozen"/>
      <selection/>
      <selection pane="topRight"/>
      <selection pane="bottomLeft"/>
      <selection pane="bottomRight" activeCell="H7" sqref="H7"/>
    </sheetView>
  </sheetViews>
  <sheetFormatPr defaultColWidth="8.70833333333333" defaultRowHeight="12.85"/>
  <cols>
    <col min="1" max="1" width="7.06666666666667" style="13" customWidth="1"/>
    <col min="2" max="2" width="20.8583333333333" style="13" customWidth="1"/>
    <col min="3" max="3" width="10.7083333333333" style="13" customWidth="1"/>
    <col min="4" max="4" width="13.0666666666667" style="13" customWidth="1"/>
    <col min="5" max="5" width="13.8583333333333" style="13" customWidth="1"/>
    <col min="6" max="6" width="11.2083333333333" style="13" customWidth="1"/>
    <col min="7" max="7" width="13" style="13" hidden="1" customWidth="1" outlineLevel="1"/>
    <col min="8" max="8" width="15.2083333333333" style="13" customWidth="1" collapsed="1"/>
    <col min="9" max="9" width="15.3583333333333" style="13" customWidth="1"/>
    <col min="10" max="10" width="12.8583333333333" style="13" customWidth="1"/>
    <col min="11" max="16384" width="8.70833333333333" style="13"/>
  </cols>
  <sheetData>
    <row r="1" ht="15" spans="1:10">
      <c r="A1" s="14" t="s">
        <v>19</v>
      </c>
      <c r="B1" s="40" t="s">
        <v>572</v>
      </c>
      <c r="C1" s="16"/>
      <c r="D1" s="16"/>
      <c r="E1" s="16"/>
      <c r="F1" s="16"/>
      <c r="G1" s="16"/>
      <c r="H1" s="16"/>
      <c r="I1" s="16"/>
      <c r="J1" s="16"/>
    </row>
    <row r="2" s="59" customFormat="1" ht="30" customHeight="1" spans="1:10">
      <c r="A2" s="42" t="s">
        <v>1262</v>
      </c>
      <c r="B2" s="42"/>
      <c r="C2" s="42"/>
      <c r="D2" s="42"/>
      <c r="E2" s="42"/>
      <c r="F2" s="42"/>
      <c r="G2" s="42"/>
      <c r="H2" s="42"/>
      <c r="I2" s="42"/>
      <c r="J2" s="42"/>
    </row>
    <row r="3" s="38" customFormat="1" ht="15" customHeight="1" spans="1:10">
      <c r="A3" s="18" t="str">
        <f>'1-汇总表'!A3:G3</f>
        <v>评估基准日：2020年7月30日</v>
      </c>
      <c r="B3" s="18"/>
      <c r="C3" s="18"/>
      <c r="D3" s="18"/>
      <c r="E3" s="18"/>
      <c r="F3" s="18"/>
      <c r="G3" s="18"/>
      <c r="H3" s="18"/>
      <c r="I3" s="19"/>
      <c r="J3" s="19"/>
    </row>
    <row r="4" ht="15" customHeight="1" spans="1:10">
      <c r="A4" s="20"/>
      <c r="B4" s="20"/>
      <c r="C4" s="20"/>
      <c r="D4" s="20"/>
      <c r="E4" s="20"/>
      <c r="F4" s="20"/>
      <c r="G4" s="20"/>
      <c r="H4" s="20"/>
      <c r="I4" s="56"/>
      <c r="J4" s="21" t="s">
        <v>1263</v>
      </c>
    </row>
    <row r="5" ht="15" customHeight="1" spans="1:10">
      <c r="A5" s="22" t="str">
        <f>'1-汇总表'!A5</f>
        <v>被评估单位（或产权持有单位）：贡山县隆鑫矿业有限公司</v>
      </c>
      <c r="J5" s="23" t="s">
        <v>22</v>
      </c>
    </row>
    <row r="6" ht="30" customHeight="1" spans="1:10">
      <c r="A6" s="24" t="s">
        <v>379</v>
      </c>
      <c r="B6" s="24" t="s">
        <v>1264</v>
      </c>
      <c r="C6" s="24" t="s">
        <v>905</v>
      </c>
      <c r="D6" s="24" t="s">
        <v>752</v>
      </c>
      <c r="E6" s="24" t="s">
        <v>906</v>
      </c>
      <c r="F6" s="24" t="s">
        <v>725</v>
      </c>
      <c r="G6" s="25" t="s">
        <v>541</v>
      </c>
      <c r="H6" s="26" t="s">
        <v>542</v>
      </c>
      <c r="I6" s="24" t="s">
        <v>543</v>
      </c>
      <c r="J6" s="49" t="s">
        <v>1265</v>
      </c>
    </row>
    <row r="7" ht="15" customHeight="1" spans="1:10">
      <c r="A7" s="27"/>
      <c r="B7" s="28"/>
      <c r="C7" s="30"/>
      <c r="D7" s="27"/>
      <c r="E7" s="27"/>
      <c r="F7" s="27"/>
      <c r="G7" s="31"/>
      <c r="H7" s="34"/>
      <c r="I7" s="32"/>
      <c r="J7" s="33"/>
    </row>
    <row r="8" ht="15" customHeight="1" spans="1:10">
      <c r="A8" s="27"/>
      <c r="B8" s="28"/>
      <c r="C8" s="30"/>
      <c r="D8" s="27"/>
      <c r="E8" s="27"/>
      <c r="F8" s="27"/>
      <c r="G8" s="31"/>
      <c r="H8" s="34"/>
      <c r="I8" s="32"/>
      <c r="J8" s="33"/>
    </row>
    <row r="9" ht="15" customHeight="1" spans="1:10">
      <c r="A9" s="27"/>
      <c r="B9" s="28"/>
      <c r="C9" s="30"/>
      <c r="D9" s="27"/>
      <c r="E9" s="27"/>
      <c r="F9" s="27"/>
      <c r="G9" s="31"/>
      <c r="H9" s="34"/>
      <c r="I9" s="32"/>
      <c r="J9" s="33"/>
    </row>
    <row r="10" ht="15" customHeight="1" spans="1:10">
      <c r="A10" s="27"/>
      <c r="B10" s="28"/>
      <c r="C10" s="30"/>
      <c r="D10" s="27"/>
      <c r="E10" s="27"/>
      <c r="F10" s="27"/>
      <c r="G10" s="31"/>
      <c r="H10" s="34"/>
      <c r="I10" s="32"/>
      <c r="J10" s="33"/>
    </row>
    <row r="11" ht="15" customHeight="1" spans="1:10">
      <c r="A11" s="27"/>
      <c r="B11" s="28"/>
      <c r="C11" s="30"/>
      <c r="D11" s="27"/>
      <c r="E11" s="27"/>
      <c r="F11" s="27"/>
      <c r="G11" s="31"/>
      <c r="H11" s="34"/>
      <c r="I11" s="32"/>
      <c r="J11" s="33"/>
    </row>
    <row r="12" ht="15" customHeight="1" spans="1:10">
      <c r="A12" s="27"/>
      <c r="B12" s="28"/>
      <c r="C12" s="30"/>
      <c r="D12" s="27"/>
      <c r="E12" s="27"/>
      <c r="F12" s="27"/>
      <c r="G12" s="31"/>
      <c r="H12" s="34"/>
      <c r="I12" s="32"/>
      <c r="J12" s="33"/>
    </row>
    <row r="13" ht="15" customHeight="1" spans="1:10">
      <c r="A13" s="27"/>
      <c r="B13" s="28"/>
      <c r="C13" s="30"/>
      <c r="D13" s="27"/>
      <c r="E13" s="27"/>
      <c r="F13" s="27"/>
      <c r="G13" s="31"/>
      <c r="H13" s="34"/>
      <c r="I13" s="32"/>
      <c r="J13" s="33"/>
    </row>
    <row r="14" ht="15" customHeight="1" spans="1:10">
      <c r="A14" s="27"/>
      <c r="B14" s="28"/>
      <c r="C14" s="30"/>
      <c r="D14" s="27"/>
      <c r="E14" s="27"/>
      <c r="F14" s="27"/>
      <c r="G14" s="31"/>
      <c r="H14" s="34"/>
      <c r="I14" s="32"/>
      <c r="J14" s="33"/>
    </row>
    <row r="15" ht="15" customHeight="1" spans="1:10">
      <c r="A15" s="27"/>
      <c r="B15" s="28"/>
      <c r="C15" s="30"/>
      <c r="D15" s="27"/>
      <c r="E15" s="27"/>
      <c r="F15" s="27"/>
      <c r="G15" s="31"/>
      <c r="H15" s="34"/>
      <c r="I15" s="32"/>
      <c r="J15" s="33"/>
    </row>
    <row r="16" ht="15" customHeight="1" spans="1:10">
      <c r="A16" s="27"/>
      <c r="B16" s="28"/>
      <c r="C16" s="30"/>
      <c r="D16" s="27"/>
      <c r="E16" s="27"/>
      <c r="F16" s="27"/>
      <c r="G16" s="31"/>
      <c r="H16" s="34"/>
      <c r="I16" s="32"/>
      <c r="J16" s="33"/>
    </row>
    <row r="17" ht="15" customHeight="1" spans="1:10">
      <c r="A17" s="27"/>
      <c r="B17" s="28"/>
      <c r="C17" s="30"/>
      <c r="D17" s="27"/>
      <c r="E17" s="27"/>
      <c r="F17" s="27"/>
      <c r="G17" s="31"/>
      <c r="H17" s="34"/>
      <c r="I17" s="32"/>
      <c r="J17" s="33"/>
    </row>
    <row r="18" ht="15" customHeight="1" spans="1:10">
      <c r="A18" s="27"/>
      <c r="B18" s="28"/>
      <c r="C18" s="30"/>
      <c r="D18" s="27"/>
      <c r="E18" s="27"/>
      <c r="F18" s="27"/>
      <c r="G18" s="31"/>
      <c r="H18" s="34"/>
      <c r="I18" s="32"/>
      <c r="J18" s="33"/>
    </row>
    <row r="19" ht="15" customHeight="1" spans="1:10">
      <c r="A19" s="27"/>
      <c r="B19" s="28"/>
      <c r="C19" s="30"/>
      <c r="D19" s="27"/>
      <c r="E19" s="27"/>
      <c r="F19" s="27"/>
      <c r="G19" s="31"/>
      <c r="H19" s="34"/>
      <c r="I19" s="32"/>
      <c r="J19" s="33"/>
    </row>
    <row r="20" ht="15" customHeight="1" spans="1:10">
      <c r="A20" s="27"/>
      <c r="B20" s="28"/>
      <c r="C20" s="30"/>
      <c r="D20" s="27"/>
      <c r="E20" s="27"/>
      <c r="F20" s="27"/>
      <c r="G20" s="31"/>
      <c r="H20" s="34"/>
      <c r="I20" s="32"/>
      <c r="J20" s="33"/>
    </row>
    <row r="21" ht="15" customHeight="1" spans="1:10">
      <c r="A21" s="27"/>
      <c r="B21" s="28"/>
      <c r="C21" s="30"/>
      <c r="D21" s="27"/>
      <c r="E21" s="27"/>
      <c r="F21" s="27"/>
      <c r="G21" s="31"/>
      <c r="H21" s="34"/>
      <c r="I21" s="32"/>
      <c r="J21" s="33"/>
    </row>
    <row r="22" ht="15" customHeight="1" spans="1:10">
      <c r="A22" s="27"/>
      <c r="B22" s="28"/>
      <c r="C22" s="30"/>
      <c r="D22" s="27"/>
      <c r="E22" s="27"/>
      <c r="F22" s="27"/>
      <c r="G22" s="31"/>
      <c r="H22" s="34"/>
      <c r="I22" s="32"/>
      <c r="J22" s="33"/>
    </row>
    <row r="23" ht="15" customHeight="1" spans="1:10">
      <c r="A23" s="27"/>
      <c r="B23" s="28"/>
      <c r="C23" s="30"/>
      <c r="D23" s="27"/>
      <c r="E23" s="27"/>
      <c r="F23" s="27"/>
      <c r="G23" s="31"/>
      <c r="H23" s="34"/>
      <c r="I23" s="32"/>
      <c r="J23" s="33"/>
    </row>
    <row r="24" ht="15" customHeight="1" spans="1:10">
      <c r="A24" s="27"/>
      <c r="B24" s="28"/>
      <c r="C24" s="30"/>
      <c r="D24" s="27"/>
      <c r="E24" s="27"/>
      <c r="F24" s="27"/>
      <c r="G24" s="31"/>
      <c r="H24" s="34"/>
      <c r="I24" s="32"/>
      <c r="J24" s="33"/>
    </row>
    <row r="25" ht="15" customHeight="1" spans="1:10">
      <c r="A25" s="27"/>
      <c r="B25" s="28"/>
      <c r="C25" s="30"/>
      <c r="D25" s="27"/>
      <c r="E25" s="27"/>
      <c r="F25" s="27"/>
      <c r="G25" s="31"/>
      <c r="H25" s="34"/>
      <c r="I25" s="32"/>
      <c r="J25" s="33"/>
    </row>
    <row r="26" ht="15" customHeight="1" spans="1:10">
      <c r="A26" s="27"/>
      <c r="B26" s="28"/>
      <c r="C26" s="30"/>
      <c r="D26" s="27"/>
      <c r="E26" s="27"/>
      <c r="F26" s="27"/>
      <c r="G26" s="31"/>
      <c r="H26" s="34"/>
      <c r="I26" s="32"/>
      <c r="J26" s="33"/>
    </row>
    <row r="27" ht="15" customHeight="1" spans="1:10">
      <c r="A27" s="27"/>
      <c r="B27" s="28"/>
      <c r="C27" s="30"/>
      <c r="D27" s="27"/>
      <c r="E27" s="27"/>
      <c r="F27" s="27"/>
      <c r="G27" s="31"/>
      <c r="H27" s="34"/>
      <c r="I27" s="32"/>
      <c r="J27" s="33"/>
    </row>
    <row r="28" ht="15" customHeight="1" spans="1:20">
      <c r="A28" s="35" t="s">
        <v>1189</v>
      </c>
      <c r="B28" s="36"/>
      <c r="C28" s="27"/>
      <c r="D28" s="27"/>
      <c r="E28" s="27"/>
      <c r="F28" s="27"/>
      <c r="G28" s="31">
        <f>SUM(G7:G27)</f>
        <v>0</v>
      </c>
      <c r="H28" s="34">
        <f>SUM(H7:H27)</f>
        <v>0</v>
      </c>
      <c r="I28" s="32">
        <f>SUM(I7:I27)</f>
        <v>0</v>
      </c>
      <c r="J28" s="60"/>
      <c r="K28" s="61"/>
      <c r="L28" s="61"/>
      <c r="M28" s="61"/>
      <c r="N28" s="61"/>
      <c r="O28" s="61"/>
      <c r="P28" s="61"/>
      <c r="Q28" s="61"/>
      <c r="R28" s="61"/>
      <c r="S28" s="61"/>
      <c r="T28" s="61"/>
    </row>
    <row r="29" ht="15.75" customHeight="1" spans="1:8">
      <c r="A29" s="37" t="str">
        <f>封面!$D$17&amp;封面!$E$17</f>
        <v>被评估单位（或产权持有单位）填表人：</v>
      </c>
      <c r="B29" s="38"/>
      <c r="H29" s="38" t="str">
        <f>"评估人员："&amp;评估人员!$D$10</f>
        <v>评估人员：</v>
      </c>
    </row>
    <row r="30" ht="15.75" customHeight="1" spans="1:2">
      <c r="A30" s="37" t="str">
        <f>封面!$D$19&amp;封面!$E$19&amp;封面!$F$19&amp;封面!$G$19&amp;封面!$H$19&amp;封面!$I$19&amp;封面!$J$19</f>
        <v>填表日期：2020年5月20日</v>
      </c>
      <c r="B30" s="38"/>
    </row>
  </sheetData>
  <mergeCells count="3">
    <mergeCell ref="A2:J2"/>
    <mergeCell ref="A3:J3"/>
    <mergeCell ref="A28:B28"/>
  </mergeCells>
  <hyperlinks>
    <hyperlink ref="A1" location="索引目录!I21" display="返回索引页"/>
    <hyperlink ref="B1" location="'6-非流动负债汇总 '!B7"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orizontalDpi="300" verticalDpi="300"/>
  <headerFooter alignWithMargins="0">
    <oddHeader>&amp;R&amp;"宋体,常规"&amp;10
&amp;"仿宋_GB2312,常规"共&amp;N页第&amp;P页</oddHeader>
  </headerFooter>
</worksheet>
</file>

<file path=xl/worksheets/sheet9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workbookViewId="0">
      <pane xSplit="9" ySplit="7" topLeftCell="J8" activePane="bottomRight" state="frozen"/>
      <selection/>
      <selection pane="topRight"/>
      <selection pane="bottomLeft"/>
      <selection pane="bottomRight" activeCell="I14" sqref="I14"/>
    </sheetView>
  </sheetViews>
  <sheetFormatPr defaultColWidth="8.64166666666667" defaultRowHeight="15.75" customHeight="1"/>
  <cols>
    <col min="1" max="1" width="6.70833333333333" style="13" customWidth="1"/>
    <col min="2" max="2" width="20.8583333333333" style="13" customWidth="1"/>
    <col min="3" max="3" width="11.5" style="13" customWidth="1"/>
    <col min="4" max="4" width="14.5666666666667" style="13" customWidth="1"/>
    <col min="5" max="5" width="13.3583333333333" style="13" hidden="1" customWidth="1" outlineLevel="1"/>
    <col min="6" max="6" width="15" style="13" hidden="1" customWidth="1" outlineLevel="1"/>
    <col min="7" max="7" width="13.3583333333333" style="13" hidden="1" customWidth="1" outlineLevel="1"/>
    <col min="8" max="8" width="13.3583333333333" style="13" customWidth="1" collapsed="1"/>
    <col min="9" max="9" width="15.5" style="13" customWidth="1"/>
    <col min="10" max="10" width="13.0666666666667" style="13"/>
    <col min="11" max="11" width="16.7083333333333" style="13" customWidth="1"/>
    <col min="12" max="12" width="9.70833333333333" style="13" customWidth="1"/>
    <col min="13" max="32" width="9" style="13"/>
    <col min="33" max="16384" width="8.64166666666667" style="13"/>
  </cols>
  <sheetData>
    <row r="1" ht="15.4" spans="1:12">
      <c r="A1" s="14" t="s">
        <v>19</v>
      </c>
      <c r="B1" s="40" t="s">
        <v>572</v>
      </c>
      <c r="C1" s="16"/>
      <c r="D1" s="16"/>
      <c r="E1" s="16"/>
      <c r="F1" s="16"/>
      <c r="G1" s="16"/>
      <c r="H1" s="16"/>
      <c r="I1" s="16"/>
      <c r="J1" s="16"/>
      <c r="K1" s="16"/>
      <c r="L1" s="16"/>
    </row>
    <row r="2" s="47" customFormat="1" ht="30" customHeight="1" spans="1:12">
      <c r="A2" s="17" t="s">
        <v>1266</v>
      </c>
      <c r="B2" s="17"/>
      <c r="C2" s="17"/>
      <c r="D2" s="17"/>
      <c r="E2" s="17"/>
      <c r="F2" s="17"/>
      <c r="G2" s="17"/>
      <c r="H2" s="17"/>
      <c r="I2" s="17"/>
      <c r="J2" s="17"/>
      <c r="K2" s="17"/>
      <c r="L2" s="17"/>
    </row>
    <row r="3" ht="15" customHeight="1" spans="1:12">
      <c r="A3" s="18" t="str">
        <f>'1-汇总表'!A3:G3</f>
        <v>评估基准日：2020年7月30日</v>
      </c>
      <c r="B3" s="18"/>
      <c r="C3" s="18"/>
      <c r="D3" s="18"/>
      <c r="E3" s="18"/>
      <c r="F3" s="18"/>
      <c r="G3" s="18"/>
      <c r="H3" s="18"/>
      <c r="I3" s="18"/>
      <c r="J3" s="18"/>
      <c r="K3" s="19"/>
      <c r="L3" s="19"/>
    </row>
    <row r="4" ht="15" customHeight="1" spans="1:12">
      <c r="A4" s="20"/>
      <c r="B4" s="20"/>
      <c r="C4" s="20"/>
      <c r="D4" s="20"/>
      <c r="E4" s="20"/>
      <c r="F4" s="20"/>
      <c r="G4" s="20"/>
      <c r="H4" s="20"/>
      <c r="I4" s="20"/>
      <c r="J4" s="20"/>
      <c r="K4" s="56"/>
      <c r="L4" s="21" t="s">
        <v>1267</v>
      </c>
    </row>
    <row r="5" ht="15" customHeight="1" spans="1:12">
      <c r="A5" s="22" t="str">
        <f>'1-汇总表'!A5</f>
        <v>被评估单位（或产权持有单位）：贡山县隆鑫矿业有限公司</v>
      </c>
      <c r="L5" s="23" t="s">
        <v>22</v>
      </c>
    </row>
    <row r="6" s="41" customFormat="1" ht="15" customHeight="1" spans="1:12">
      <c r="A6" s="24" t="s">
        <v>379</v>
      </c>
      <c r="B6" s="24" t="s">
        <v>1192</v>
      </c>
      <c r="C6" s="24" t="s">
        <v>752</v>
      </c>
      <c r="D6" s="24" t="s">
        <v>751</v>
      </c>
      <c r="E6" s="24" t="s">
        <v>541</v>
      </c>
      <c r="F6" s="49"/>
      <c r="G6" s="50"/>
      <c r="H6" s="51" t="s">
        <v>542</v>
      </c>
      <c r="I6" s="57"/>
      <c r="J6" s="58"/>
      <c r="K6" s="24" t="s">
        <v>543</v>
      </c>
      <c r="L6" s="24" t="s">
        <v>467</v>
      </c>
    </row>
    <row r="7" s="41" customFormat="1" ht="15" customHeight="1" spans="1:12">
      <c r="A7" s="49"/>
      <c r="B7" s="49"/>
      <c r="C7" s="49"/>
      <c r="D7" s="49"/>
      <c r="E7" s="24" t="s">
        <v>1268</v>
      </c>
      <c r="F7" s="24" t="s">
        <v>1269</v>
      </c>
      <c r="G7" s="25" t="s">
        <v>59</v>
      </c>
      <c r="H7" s="52" t="s">
        <v>1268</v>
      </c>
      <c r="I7" s="24" t="s">
        <v>1269</v>
      </c>
      <c r="J7" s="24" t="s">
        <v>59</v>
      </c>
      <c r="K7" s="49"/>
      <c r="L7" s="49"/>
    </row>
    <row r="8" ht="15" customHeight="1" spans="1:12">
      <c r="A8" s="27"/>
      <c r="B8" s="28"/>
      <c r="C8" s="53"/>
      <c r="D8" s="54"/>
      <c r="E8" s="32"/>
      <c r="F8" s="32"/>
      <c r="G8" s="31"/>
      <c r="H8" s="34"/>
      <c r="I8" s="32"/>
      <c r="J8" s="32"/>
      <c r="K8" s="32"/>
      <c r="L8" s="33"/>
    </row>
    <row r="9" ht="15" customHeight="1" spans="1:12">
      <c r="A9" s="27"/>
      <c r="B9" s="28"/>
      <c r="C9" s="53"/>
      <c r="D9" s="54"/>
      <c r="E9" s="32"/>
      <c r="F9" s="32"/>
      <c r="G9" s="31"/>
      <c r="H9" s="34"/>
      <c r="I9" s="32"/>
      <c r="J9" s="32"/>
      <c r="K9" s="32"/>
      <c r="L9" s="33"/>
    </row>
    <row r="10" ht="15" customHeight="1" spans="1:12">
      <c r="A10" s="27"/>
      <c r="B10" s="28"/>
      <c r="C10" s="53"/>
      <c r="D10" s="54"/>
      <c r="E10" s="32"/>
      <c r="F10" s="32"/>
      <c r="G10" s="31"/>
      <c r="H10" s="34"/>
      <c r="I10" s="32"/>
      <c r="J10" s="32"/>
      <c r="K10" s="32"/>
      <c r="L10" s="33"/>
    </row>
    <row r="11" ht="15" customHeight="1" spans="1:12">
      <c r="A11" s="27"/>
      <c r="B11" s="28"/>
      <c r="C11" s="53"/>
      <c r="D11" s="54"/>
      <c r="E11" s="32"/>
      <c r="F11" s="32"/>
      <c r="G11" s="31"/>
      <c r="H11" s="34"/>
      <c r="I11" s="32"/>
      <c r="J11" s="32"/>
      <c r="K11" s="32"/>
      <c r="L11" s="33"/>
    </row>
    <row r="12" ht="15" customHeight="1" spans="1:12">
      <c r="A12" s="27"/>
      <c r="B12" s="28"/>
      <c r="C12" s="53"/>
      <c r="D12" s="54"/>
      <c r="E12" s="32"/>
      <c r="F12" s="32"/>
      <c r="G12" s="31"/>
      <c r="H12" s="34"/>
      <c r="I12" s="32"/>
      <c r="J12" s="32"/>
      <c r="K12" s="32"/>
      <c r="L12" s="33"/>
    </row>
    <row r="13" ht="15" customHeight="1" spans="1:12">
      <c r="A13" s="27"/>
      <c r="B13" s="28"/>
      <c r="C13" s="53"/>
      <c r="D13" s="54"/>
      <c r="E13" s="32"/>
      <c r="F13" s="32"/>
      <c r="G13" s="31"/>
      <c r="H13" s="34"/>
      <c r="I13" s="32"/>
      <c r="J13" s="32"/>
      <c r="K13" s="32"/>
      <c r="L13" s="33"/>
    </row>
    <row r="14" ht="15" customHeight="1" spans="1:12">
      <c r="A14" s="27"/>
      <c r="B14" s="28"/>
      <c r="C14" s="53"/>
      <c r="D14" s="54"/>
      <c r="E14" s="32"/>
      <c r="F14" s="32"/>
      <c r="G14" s="31"/>
      <c r="H14" s="34"/>
      <c r="I14" s="32"/>
      <c r="J14" s="32"/>
      <c r="K14" s="32"/>
      <c r="L14" s="33"/>
    </row>
    <row r="15" ht="15" customHeight="1" spans="1:12">
      <c r="A15" s="27"/>
      <c r="B15" s="28"/>
      <c r="C15" s="53"/>
      <c r="D15" s="54"/>
      <c r="E15" s="32"/>
      <c r="F15" s="32"/>
      <c r="G15" s="31"/>
      <c r="H15" s="34"/>
      <c r="I15" s="32"/>
      <c r="J15" s="32"/>
      <c r="K15" s="32"/>
      <c r="L15" s="33"/>
    </row>
    <row r="16" ht="15" customHeight="1" spans="1:12">
      <c r="A16" s="27"/>
      <c r="B16" s="28"/>
      <c r="C16" s="53"/>
      <c r="D16" s="54"/>
      <c r="E16" s="32"/>
      <c r="F16" s="32"/>
      <c r="G16" s="31"/>
      <c r="H16" s="34"/>
      <c r="I16" s="32"/>
      <c r="J16" s="32"/>
      <c r="K16" s="32"/>
      <c r="L16" s="33"/>
    </row>
    <row r="17" ht="15" customHeight="1" spans="1:12">
      <c r="A17" s="27"/>
      <c r="B17" s="28"/>
      <c r="C17" s="53"/>
      <c r="D17" s="54"/>
      <c r="E17" s="32"/>
      <c r="F17" s="32"/>
      <c r="G17" s="31"/>
      <c r="H17" s="34"/>
      <c r="I17" s="32"/>
      <c r="J17" s="32"/>
      <c r="K17" s="32"/>
      <c r="L17" s="33"/>
    </row>
    <row r="18" ht="15" customHeight="1" spans="1:12">
      <c r="A18" s="27"/>
      <c r="B18" s="28"/>
      <c r="C18" s="53"/>
      <c r="D18" s="54"/>
      <c r="E18" s="32"/>
      <c r="F18" s="32"/>
      <c r="G18" s="31"/>
      <c r="H18" s="34"/>
      <c r="I18" s="32"/>
      <c r="J18" s="32"/>
      <c r="K18" s="32"/>
      <c r="L18" s="33"/>
    </row>
    <row r="19" ht="15" customHeight="1" spans="1:12">
      <c r="A19" s="27"/>
      <c r="B19" s="28"/>
      <c r="C19" s="53"/>
      <c r="D19" s="54"/>
      <c r="E19" s="32"/>
      <c r="F19" s="32"/>
      <c r="G19" s="31"/>
      <c r="H19" s="34"/>
      <c r="I19" s="32"/>
      <c r="J19" s="32"/>
      <c r="K19" s="32"/>
      <c r="L19" s="33"/>
    </row>
    <row r="20" ht="15" customHeight="1" spans="1:12">
      <c r="A20" s="27"/>
      <c r="B20" s="28"/>
      <c r="C20" s="53"/>
      <c r="D20" s="54"/>
      <c r="E20" s="32"/>
      <c r="F20" s="32"/>
      <c r="G20" s="31"/>
      <c r="H20" s="34"/>
      <c r="I20" s="32"/>
      <c r="J20" s="32"/>
      <c r="K20" s="32"/>
      <c r="L20" s="33"/>
    </row>
    <row r="21" ht="15" customHeight="1" spans="1:12">
      <c r="A21" s="27"/>
      <c r="B21" s="28"/>
      <c r="C21" s="53"/>
      <c r="D21" s="54"/>
      <c r="E21" s="32"/>
      <c r="F21" s="32"/>
      <c r="G21" s="31"/>
      <c r="H21" s="34"/>
      <c r="I21" s="32"/>
      <c r="J21" s="32"/>
      <c r="K21" s="32"/>
      <c r="L21" s="33"/>
    </row>
    <row r="22" ht="15" customHeight="1" spans="1:12">
      <c r="A22" s="27"/>
      <c r="B22" s="28"/>
      <c r="C22" s="53"/>
      <c r="D22" s="54"/>
      <c r="E22" s="32"/>
      <c r="F22" s="32"/>
      <c r="G22" s="31"/>
      <c r="H22" s="34"/>
      <c r="I22" s="32"/>
      <c r="J22" s="32"/>
      <c r="K22" s="32"/>
      <c r="L22" s="33"/>
    </row>
    <row r="23" ht="15" customHeight="1" spans="1:12">
      <c r="A23" s="27"/>
      <c r="B23" s="28"/>
      <c r="C23" s="53"/>
      <c r="D23" s="54"/>
      <c r="E23" s="32"/>
      <c r="F23" s="32"/>
      <c r="G23" s="31"/>
      <c r="H23" s="34"/>
      <c r="I23" s="32"/>
      <c r="J23" s="32"/>
      <c r="K23" s="32"/>
      <c r="L23" s="33"/>
    </row>
    <row r="24" ht="15" customHeight="1" spans="1:12">
      <c r="A24" s="27"/>
      <c r="B24" s="28"/>
      <c r="C24" s="53"/>
      <c r="D24" s="54"/>
      <c r="E24" s="32"/>
      <c r="F24" s="32"/>
      <c r="G24" s="31"/>
      <c r="H24" s="34"/>
      <c r="I24" s="32"/>
      <c r="J24" s="32"/>
      <c r="K24" s="32"/>
      <c r="L24" s="33"/>
    </row>
    <row r="25" ht="15" customHeight="1" spans="1:12">
      <c r="A25" s="27"/>
      <c r="B25" s="28"/>
      <c r="C25" s="53"/>
      <c r="D25" s="54"/>
      <c r="E25" s="32"/>
      <c r="F25" s="32"/>
      <c r="G25" s="31"/>
      <c r="H25" s="34"/>
      <c r="I25" s="32"/>
      <c r="J25" s="32"/>
      <c r="K25" s="32"/>
      <c r="L25" s="33"/>
    </row>
    <row r="26" ht="15" customHeight="1" spans="1:12">
      <c r="A26" s="27"/>
      <c r="B26" s="28"/>
      <c r="C26" s="53"/>
      <c r="D26" s="54"/>
      <c r="E26" s="32"/>
      <c r="F26" s="32"/>
      <c r="G26" s="31"/>
      <c r="H26" s="34"/>
      <c r="I26" s="32"/>
      <c r="J26" s="32"/>
      <c r="K26" s="32"/>
      <c r="L26" s="33"/>
    </row>
    <row r="27" ht="15" customHeight="1" spans="1:12">
      <c r="A27" s="27"/>
      <c r="B27" s="28"/>
      <c r="C27" s="53"/>
      <c r="D27" s="54"/>
      <c r="E27" s="32"/>
      <c r="F27" s="32"/>
      <c r="G27" s="31"/>
      <c r="H27" s="34"/>
      <c r="I27" s="32"/>
      <c r="J27" s="32"/>
      <c r="K27" s="32"/>
      <c r="L27" s="33"/>
    </row>
    <row r="28" ht="15" customHeight="1" spans="1:12">
      <c r="A28" s="35" t="s">
        <v>1189</v>
      </c>
      <c r="B28" s="36"/>
      <c r="C28" s="53"/>
      <c r="D28" s="55"/>
      <c r="E28" s="32"/>
      <c r="F28" s="32"/>
      <c r="G28" s="31">
        <f>SUM(G8:G27)</f>
        <v>0</v>
      </c>
      <c r="H28" s="34"/>
      <c r="I28" s="32"/>
      <c r="J28" s="32">
        <f>SUM(J8:J27)</f>
        <v>0</v>
      </c>
      <c r="K28" s="32">
        <f>SUM(K8:K27)</f>
        <v>0</v>
      </c>
      <c r="L28" s="33"/>
    </row>
    <row r="29" customHeight="1" spans="1:10">
      <c r="A29" s="37" t="str">
        <f>封面!$D$17&amp;封面!$E$17</f>
        <v>被评估单位（或产权持有单位）填表人：</v>
      </c>
      <c r="B29" s="38"/>
      <c r="H29" s="39"/>
      <c r="I29" s="39"/>
      <c r="J29" s="38" t="str">
        <f>"评估人员："&amp;评估人员!$D$10</f>
        <v>评估人员：</v>
      </c>
    </row>
    <row r="30" customHeight="1" spans="1:2">
      <c r="A30" s="37" t="str">
        <f>封面!$D$19&amp;封面!$E$19&amp;封面!$F$19&amp;封面!$G$19&amp;封面!$H$19&amp;封面!$I$19&amp;封面!$J$19</f>
        <v>填表日期：2020年5月20日</v>
      </c>
      <c r="B30" s="38"/>
    </row>
  </sheetData>
  <mergeCells count="11">
    <mergeCell ref="A2:L2"/>
    <mergeCell ref="A3:L3"/>
    <mergeCell ref="E6:G6"/>
    <mergeCell ref="H6:J6"/>
    <mergeCell ref="A28:B28"/>
    <mergeCell ref="A6:A7"/>
    <mergeCell ref="B6:B7"/>
    <mergeCell ref="C6:C7"/>
    <mergeCell ref="D6:D7"/>
    <mergeCell ref="K6:K7"/>
    <mergeCell ref="L6:L7"/>
  </mergeCells>
  <hyperlinks>
    <hyperlink ref="A1" location="索引目录!I22" display="返回索引页"/>
    <hyperlink ref="B1" location="'6-非流动负债汇总 '!B8"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&amp;R&amp;"宋体,常规"&amp;10
&amp;"仿宋_GB2312,常规"
共&amp;N页第&amp;P页</oddHeader>
  </headerFooter>
  <legacyDrawing r:id="rId2"/>
</worksheet>
</file>

<file path=xl/worksheets/sheet9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9CC00"/>
  </sheetPr>
  <dimension ref="A1:G29"/>
  <sheetViews>
    <sheetView showGridLines="0" workbookViewId="0">
      <pane xSplit="4" ySplit="6" topLeftCell="E7" activePane="bottomRight" state="frozen"/>
      <selection/>
      <selection pane="topRight"/>
      <selection pane="bottomLeft"/>
      <selection pane="bottomRight" activeCell="C16" sqref="C16"/>
    </sheetView>
  </sheetViews>
  <sheetFormatPr defaultColWidth="8.64166666666667" defaultRowHeight="15.75" customHeight="1" outlineLevelCol="6"/>
  <cols>
    <col min="1" max="1" width="7.5" style="13" customWidth="1"/>
    <col min="2" max="2" width="32.7083333333333" style="13" customWidth="1"/>
    <col min="3" max="3" width="14.5666666666667" style="13" customWidth="1"/>
    <col min="4" max="4" width="17.7083333333333" style="13" hidden="1" customWidth="1" outlineLevel="1"/>
    <col min="5" max="5" width="20.7083333333333" style="13" customWidth="1" collapsed="1"/>
    <col min="6" max="6" width="21.0666666666667" style="13" customWidth="1"/>
    <col min="7" max="7" width="23.5" style="13" customWidth="1"/>
    <col min="8" max="32" width="9" style="13"/>
    <col min="33" max="16384" width="8.64166666666667" style="13"/>
  </cols>
  <sheetData>
    <row r="1" ht="15.4" spans="1:7">
      <c r="A1" s="14" t="s">
        <v>19</v>
      </c>
      <c r="B1" s="40" t="s">
        <v>572</v>
      </c>
      <c r="C1" s="16"/>
      <c r="D1" s="16"/>
      <c r="E1" s="16"/>
      <c r="F1" s="16"/>
      <c r="G1" s="16"/>
    </row>
    <row r="2" s="11" customFormat="1" ht="30" customHeight="1" spans="1:7">
      <c r="A2" s="17" t="s">
        <v>1270</v>
      </c>
      <c r="B2" s="17"/>
      <c r="C2" s="17"/>
      <c r="D2" s="17"/>
      <c r="E2" s="17"/>
      <c r="F2" s="17"/>
      <c r="G2" s="17"/>
    </row>
    <row r="3" ht="15" customHeight="1" spans="1:7">
      <c r="A3" s="18" t="str">
        <f>'1-汇总表'!A3:G3</f>
        <v>评估基准日：2020年7月30日</v>
      </c>
      <c r="B3" s="18"/>
      <c r="C3" s="18"/>
      <c r="D3" s="18"/>
      <c r="E3" s="18"/>
      <c r="F3" s="18"/>
      <c r="G3" s="19"/>
    </row>
    <row r="4" ht="15" customHeight="1" spans="1:7">
      <c r="A4" s="20"/>
      <c r="B4" s="20"/>
      <c r="C4" s="20"/>
      <c r="D4" s="20"/>
      <c r="E4" s="20"/>
      <c r="F4" s="20"/>
      <c r="G4" s="21" t="s">
        <v>1271</v>
      </c>
    </row>
    <row r="5" ht="15" customHeight="1" spans="1:7">
      <c r="A5" s="22" t="str">
        <f>'1-汇总表'!A5</f>
        <v>被评估单位（或产权持有单位）：贡山县隆鑫矿业有限公司</v>
      </c>
      <c r="G5" s="23" t="s">
        <v>22</v>
      </c>
    </row>
    <row r="6" s="12" customFormat="1" ht="30" customHeight="1" spans="1:7">
      <c r="A6" s="24" t="s">
        <v>379</v>
      </c>
      <c r="B6" s="24" t="s">
        <v>1272</v>
      </c>
      <c r="C6" s="24" t="s">
        <v>752</v>
      </c>
      <c r="D6" s="25" t="s">
        <v>541</v>
      </c>
      <c r="E6" s="26" t="s">
        <v>542</v>
      </c>
      <c r="F6" s="24" t="s">
        <v>543</v>
      </c>
      <c r="G6" s="24" t="s">
        <v>1273</v>
      </c>
    </row>
    <row r="7" ht="15" customHeight="1" spans="1:7">
      <c r="A7" s="27">
        <v>1</v>
      </c>
      <c r="B7" s="48" t="s">
        <v>1274</v>
      </c>
      <c r="C7" s="29"/>
      <c r="D7" s="31"/>
      <c r="E7" s="32">
        <v>47680000</v>
      </c>
      <c r="F7" s="32"/>
      <c r="G7" s="33"/>
    </row>
    <row r="8" ht="15" customHeight="1" spans="1:7">
      <c r="A8" s="27">
        <v>2</v>
      </c>
      <c r="B8" s="48" t="s">
        <v>1275</v>
      </c>
      <c r="C8" s="29"/>
      <c r="D8" s="31"/>
      <c r="E8" s="32">
        <v>150000</v>
      </c>
      <c r="F8" s="32"/>
      <c r="G8" s="33"/>
    </row>
    <row r="9" ht="15" customHeight="1" spans="1:7">
      <c r="A9" s="27">
        <v>3</v>
      </c>
      <c r="B9" s="48" t="s">
        <v>1276</v>
      </c>
      <c r="C9" s="29"/>
      <c r="D9" s="31"/>
      <c r="E9" s="32">
        <v>950000</v>
      </c>
      <c r="F9" s="32"/>
      <c r="G9" s="33"/>
    </row>
    <row r="10" ht="15" customHeight="1" spans="1:7">
      <c r="A10" s="27">
        <v>4</v>
      </c>
      <c r="B10" s="48" t="s">
        <v>1277</v>
      </c>
      <c r="C10" s="29"/>
      <c r="D10" s="31"/>
      <c r="E10" s="34">
        <v>2000000</v>
      </c>
      <c r="F10" s="32"/>
      <c r="G10" s="33"/>
    </row>
    <row r="11" ht="15" customHeight="1" spans="1:7">
      <c r="A11" s="27">
        <v>5</v>
      </c>
      <c r="B11" s="48" t="s">
        <v>1278</v>
      </c>
      <c r="C11" s="29"/>
      <c r="D11" s="31"/>
      <c r="E11" s="34">
        <v>2019200</v>
      </c>
      <c r="F11" s="32"/>
      <c r="G11" s="33"/>
    </row>
    <row r="12" ht="15" customHeight="1" spans="1:7">
      <c r="A12" s="27">
        <v>6</v>
      </c>
      <c r="B12" s="48" t="s">
        <v>1279</v>
      </c>
      <c r="C12" s="29"/>
      <c r="D12" s="31"/>
      <c r="E12" s="34">
        <v>100000</v>
      </c>
      <c r="F12" s="32"/>
      <c r="G12" s="33"/>
    </row>
    <row r="13" ht="15" customHeight="1" spans="1:7">
      <c r="A13" s="27"/>
      <c r="B13" s="28"/>
      <c r="C13" s="29"/>
      <c r="D13" s="31"/>
      <c r="E13" s="34"/>
      <c r="F13" s="32"/>
      <c r="G13" s="33"/>
    </row>
    <row r="14" ht="15" customHeight="1" spans="1:7">
      <c r="A14" s="27"/>
      <c r="B14" s="28"/>
      <c r="C14" s="29"/>
      <c r="D14" s="31"/>
      <c r="E14" s="34"/>
      <c r="F14" s="32"/>
      <c r="G14" s="33"/>
    </row>
    <row r="15" ht="15" customHeight="1" spans="1:7">
      <c r="A15" s="27"/>
      <c r="B15" s="28"/>
      <c r="C15" s="29"/>
      <c r="D15" s="31"/>
      <c r="E15" s="34"/>
      <c r="F15" s="32"/>
      <c r="G15" s="33"/>
    </row>
    <row r="16" ht="15" customHeight="1" spans="1:7">
      <c r="A16" s="27"/>
      <c r="B16" s="28"/>
      <c r="C16" s="29"/>
      <c r="D16" s="31"/>
      <c r="E16" s="34"/>
      <c r="F16" s="32"/>
      <c r="G16" s="33"/>
    </row>
    <row r="17" ht="15" customHeight="1" spans="1:7">
      <c r="A17" s="27"/>
      <c r="B17" s="28"/>
      <c r="C17" s="29"/>
      <c r="D17" s="31"/>
      <c r="E17" s="34"/>
      <c r="F17" s="32"/>
      <c r="G17" s="33"/>
    </row>
    <row r="18" ht="15" customHeight="1" spans="1:7">
      <c r="A18" s="27"/>
      <c r="B18" s="28"/>
      <c r="C18" s="29"/>
      <c r="D18" s="31"/>
      <c r="E18" s="34"/>
      <c r="F18" s="32"/>
      <c r="G18" s="33"/>
    </row>
    <row r="19" ht="15" customHeight="1" spans="1:7">
      <c r="A19" s="27"/>
      <c r="B19" s="28"/>
      <c r="C19" s="29"/>
      <c r="D19" s="31"/>
      <c r="E19" s="34"/>
      <c r="F19" s="32"/>
      <c r="G19" s="33"/>
    </row>
    <row r="20" ht="15" customHeight="1" spans="1:7">
      <c r="A20" s="27"/>
      <c r="B20" s="28"/>
      <c r="C20" s="29"/>
      <c r="D20" s="31"/>
      <c r="E20" s="34"/>
      <c r="F20" s="32"/>
      <c r="G20" s="33"/>
    </row>
    <row r="21" ht="15" customHeight="1" spans="1:7">
      <c r="A21" s="27"/>
      <c r="B21" s="28"/>
      <c r="C21" s="29"/>
      <c r="D21" s="31"/>
      <c r="E21" s="34"/>
      <c r="F21" s="32"/>
      <c r="G21" s="33"/>
    </row>
    <row r="22" ht="15" customHeight="1" spans="1:7">
      <c r="A22" s="27"/>
      <c r="B22" s="28"/>
      <c r="C22" s="29"/>
      <c r="D22" s="31"/>
      <c r="E22" s="34"/>
      <c r="F22" s="32"/>
      <c r="G22" s="33"/>
    </row>
    <row r="23" ht="15" customHeight="1" spans="1:7">
      <c r="A23" s="27"/>
      <c r="B23" s="28"/>
      <c r="C23" s="29"/>
      <c r="D23" s="31"/>
      <c r="E23" s="34"/>
      <c r="F23" s="32"/>
      <c r="G23" s="33"/>
    </row>
    <row r="24" ht="15" customHeight="1" spans="1:7">
      <c r="A24" s="27"/>
      <c r="B24" s="28"/>
      <c r="C24" s="29"/>
      <c r="D24" s="31"/>
      <c r="E24" s="34"/>
      <c r="F24" s="32"/>
      <c r="G24" s="33"/>
    </row>
    <row r="25" ht="15" customHeight="1" spans="1:7">
      <c r="A25" s="27"/>
      <c r="B25" s="28"/>
      <c r="C25" s="29"/>
      <c r="D25" s="31"/>
      <c r="E25" s="34"/>
      <c r="F25" s="32"/>
      <c r="G25" s="33"/>
    </row>
    <row r="26" ht="15" customHeight="1" spans="1:7">
      <c r="A26" s="27"/>
      <c r="B26" s="28"/>
      <c r="C26" s="29"/>
      <c r="D26" s="31"/>
      <c r="E26" s="34"/>
      <c r="F26" s="32"/>
      <c r="G26" s="33"/>
    </row>
    <row r="27" ht="15" customHeight="1" spans="1:7">
      <c r="A27" s="35" t="s">
        <v>720</v>
      </c>
      <c r="B27" s="36"/>
      <c r="C27" s="29"/>
      <c r="D27" s="31">
        <f>SUM(D7:D26)</f>
        <v>0</v>
      </c>
      <c r="E27" s="34">
        <f>SUM(E7:E26)</f>
        <v>52899200</v>
      </c>
      <c r="F27" s="32">
        <f>SUM(F7:F26)</f>
        <v>0</v>
      </c>
      <c r="G27" s="33"/>
    </row>
    <row r="28" customHeight="1" spans="1:6">
      <c r="A28" s="37" t="str">
        <f>封面!$D$17&amp;封面!$E$17</f>
        <v>被评估单位（或产权持有单位）填表人：</v>
      </c>
      <c r="B28" s="38"/>
      <c r="F28" s="38" t="str">
        <f>"评估人员："&amp;评估人员!$D$10</f>
        <v>评估人员：</v>
      </c>
    </row>
    <row r="29" customHeight="1" spans="1:2">
      <c r="A29" s="37" t="str">
        <f>封面!$D$19&amp;封面!$E$19&amp;封面!$F$19&amp;封面!$G$19&amp;封面!$H$19&amp;封面!$I$19&amp;封面!$J$19</f>
        <v>填表日期：2020年5月20日</v>
      </c>
      <c r="B29" s="38"/>
    </row>
  </sheetData>
  <mergeCells count="3">
    <mergeCell ref="A2:G2"/>
    <mergeCell ref="A3:G3"/>
    <mergeCell ref="A27:B27"/>
  </mergeCells>
  <hyperlinks>
    <hyperlink ref="A1" location="索引目录!I23" display="返回索引页"/>
    <hyperlink ref="B1" location="'6-非流动负债汇总 '!B9"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orizontalDpi="300" verticalDpi="300"/>
  <headerFooter alignWithMargins="0">
    <oddHeader>&amp;R&amp;"宋体,常规"&amp;10
&amp;"仿宋_GB2312,常规"共&amp;N页第&amp;P页</oddHeader>
  </headerFooter>
</worksheet>
</file>

<file path=xl/worksheets/sheet9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R7" sqref="R7"/>
    </sheetView>
  </sheetViews>
  <sheetFormatPr defaultColWidth="9" defaultRowHeight="15.4"/>
  <sheetData/>
  <pageMargins left="0.75" right="0.75" top="1" bottom="1" header="0.5" footer="0.5"/>
  <headerFooter/>
</worksheet>
</file>

<file path=xl/worksheets/sheet9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0"/>
  <sheetViews>
    <sheetView workbookViewId="0">
      <pane xSplit="5" ySplit="6" topLeftCell="F7" activePane="bottomRight" state="frozen"/>
      <selection/>
      <selection pane="topRight"/>
      <selection pane="bottomLeft"/>
      <selection pane="bottomRight" activeCell="F7" sqref="F7"/>
    </sheetView>
  </sheetViews>
  <sheetFormatPr defaultColWidth="8.64166666666667" defaultRowHeight="15.75" customHeight="1" outlineLevelCol="7"/>
  <cols>
    <col min="1" max="1" width="7.06666666666667" style="13" customWidth="1"/>
    <col min="2" max="2" width="27.0666666666667" style="13" customWidth="1"/>
    <col min="3" max="3" width="15.3583333333333" style="13" customWidth="1"/>
    <col min="4" max="4" width="22.0666666666667" style="13" customWidth="1"/>
    <col min="5" max="5" width="12.5" style="13" hidden="1" customWidth="1" outlineLevel="1"/>
    <col min="6" max="6" width="16.5" style="13" customWidth="1" collapsed="1"/>
    <col min="7" max="7" width="16.5" style="13" customWidth="1"/>
    <col min="8" max="8" width="15.5" style="13" customWidth="1"/>
    <col min="9" max="32" width="9" style="13"/>
    <col min="33" max="16384" width="8.64166666666667" style="13"/>
  </cols>
  <sheetData>
    <row r="1" ht="15.4" spans="1:8">
      <c r="A1" s="14" t="s">
        <v>19</v>
      </c>
      <c r="B1" s="40" t="s">
        <v>572</v>
      </c>
      <c r="C1" s="16"/>
      <c r="D1" s="16"/>
      <c r="E1" s="16"/>
      <c r="F1" s="16"/>
      <c r="G1" s="16"/>
      <c r="H1" s="16"/>
    </row>
    <row r="2" s="47" customFormat="1" ht="30" customHeight="1" spans="1:8">
      <c r="A2" s="17" t="s">
        <v>1280</v>
      </c>
      <c r="B2" s="17"/>
      <c r="C2" s="17"/>
      <c r="D2" s="17"/>
      <c r="E2" s="17"/>
      <c r="F2" s="17"/>
      <c r="G2" s="17"/>
      <c r="H2" s="17"/>
    </row>
    <row r="3" ht="15" customHeight="1" spans="1:8">
      <c r="A3" s="18" t="str">
        <f>'1-汇总表'!A3:G3</f>
        <v>评估基准日：2020年7月30日</v>
      </c>
      <c r="B3" s="18"/>
      <c r="C3" s="18"/>
      <c r="D3" s="18"/>
      <c r="E3" s="18"/>
      <c r="F3" s="18"/>
      <c r="G3" s="18"/>
      <c r="H3" s="19"/>
    </row>
    <row r="4" ht="15" customHeight="1" spans="1:8">
      <c r="A4" s="20"/>
      <c r="B4" s="20"/>
      <c r="C4" s="20"/>
      <c r="D4" s="20"/>
      <c r="E4" s="20"/>
      <c r="F4" s="20"/>
      <c r="G4" s="20"/>
      <c r="H4" s="21" t="s">
        <v>1281</v>
      </c>
    </row>
    <row r="5" ht="15" customHeight="1" spans="1:8">
      <c r="A5" s="22" t="str">
        <f>'1-汇总表'!A5</f>
        <v>被评估单位（或产权持有单位）：贡山县隆鑫矿业有限公司</v>
      </c>
      <c r="H5" s="23" t="s">
        <v>22</v>
      </c>
    </row>
    <row r="6" s="12" customFormat="1" ht="30" customHeight="1" spans="1:8">
      <c r="A6" s="24" t="s">
        <v>379</v>
      </c>
      <c r="B6" s="24" t="s">
        <v>735</v>
      </c>
      <c r="C6" s="24" t="s">
        <v>752</v>
      </c>
      <c r="D6" s="24" t="s">
        <v>866</v>
      </c>
      <c r="E6" s="25" t="s">
        <v>541</v>
      </c>
      <c r="F6" s="26" t="s">
        <v>542</v>
      </c>
      <c r="G6" s="24" t="s">
        <v>543</v>
      </c>
      <c r="H6" s="24" t="s">
        <v>467</v>
      </c>
    </row>
    <row r="7" ht="15" customHeight="1" spans="1:8">
      <c r="A7" s="27"/>
      <c r="B7" s="28"/>
      <c r="C7" s="29"/>
      <c r="D7" s="30"/>
      <c r="E7" s="31"/>
      <c r="F7" s="32"/>
      <c r="G7" s="32"/>
      <c r="H7" s="33"/>
    </row>
    <row r="8" ht="15" customHeight="1" spans="1:8">
      <c r="A8" s="27"/>
      <c r="B8" s="28"/>
      <c r="C8" s="29"/>
      <c r="D8" s="30"/>
      <c r="E8" s="31"/>
      <c r="F8" s="32"/>
      <c r="G8" s="32"/>
      <c r="H8" s="33"/>
    </row>
    <row r="9" ht="15" customHeight="1" spans="1:8">
      <c r="A9" s="27"/>
      <c r="B9" s="28"/>
      <c r="C9" s="29"/>
      <c r="D9" s="30"/>
      <c r="E9" s="31"/>
      <c r="F9" s="32"/>
      <c r="G9" s="32"/>
      <c r="H9" s="33"/>
    </row>
    <row r="10" ht="15" customHeight="1" spans="1:8">
      <c r="A10" s="27"/>
      <c r="B10" s="28"/>
      <c r="C10" s="29"/>
      <c r="D10" s="30"/>
      <c r="E10" s="31"/>
      <c r="F10" s="34"/>
      <c r="G10" s="32"/>
      <c r="H10" s="33"/>
    </row>
    <row r="11" ht="15" customHeight="1" spans="1:8">
      <c r="A11" s="27"/>
      <c r="B11" s="28"/>
      <c r="C11" s="29"/>
      <c r="D11" s="30"/>
      <c r="E11" s="31"/>
      <c r="F11" s="34"/>
      <c r="G11" s="32"/>
      <c r="H11" s="33"/>
    </row>
    <row r="12" ht="15" customHeight="1" spans="1:8">
      <c r="A12" s="27"/>
      <c r="B12" s="28"/>
      <c r="C12" s="29"/>
      <c r="D12" s="30"/>
      <c r="E12" s="31"/>
      <c r="F12" s="34"/>
      <c r="G12" s="32"/>
      <c r="H12" s="33"/>
    </row>
    <row r="13" ht="15" customHeight="1" spans="1:8">
      <c r="A13" s="27"/>
      <c r="B13" s="28"/>
      <c r="C13" s="29"/>
      <c r="D13" s="30"/>
      <c r="E13" s="31"/>
      <c r="F13" s="34"/>
      <c r="G13" s="32"/>
      <c r="H13" s="33"/>
    </row>
    <row r="14" ht="15" customHeight="1" spans="1:8">
      <c r="A14" s="27"/>
      <c r="B14" s="28"/>
      <c r="C14" s="29"/>
      <c r="D14" s="30"/>
      <c r="E14" s="31"/>
      <c r="F14" s="34"/>
      <c r="G14" s="32"/>
      <c r="H14" s="33"/>
    </row>
    <row r="15" ht="15" customHeight="1" spans="1:8">
      <c r="A15" s="27"/>
      <c r="B15" s="28"/>
      <c r="C15" s="29"/>
      <c r="D15" s="30"/>
      <c r="E15" s="31"/>
      <c r="F15" s="34"/>
      <c r="G15" s="32"/>
      <c r="H15" s="33"/>
    </row>
    <row r="16" ht="15" customHeight="1" spans="1:8">
      <c r="A16" s="27"/>
      <c r="B16" s="28"/>
      <c r="C16" s="29"/>
      <c r="D16" s="30"/>
      <c r="E16" s="31"/>
      <c r="F16" s="34"/>
      <c r="G16" s="32"/>
      <c r="H16" s="33"/>
    </row>
    <row r="17" ht="15" customHeight="1" spans="1:8">
      <c r="A17" s="27"/>
      <c r="B17" s="28"/>
      <c r="C17" s="29"/>
      <c r="D17" s="30"/>
      <c r="E17" s="31"/>
      <c r="F17" s="34"/>
      <c r="G17" s="32"/>
      <c r="H17" s="33"/>
    </row>
    <row r="18" ht="15" customHeight="1" spans="1:8">
      <c r="A18" s="27"/>
      <c r="B18" s="28"/>
      <c r="C18" s="29"/>
      <c r="D18" s="30"/>
      <c r="E18" s="31"/>
      <c r="F18" s="34"/>
      <c r="G18" s="32"/>
      <c r="H18" s="33"/>
    </row>
    <row r="19" ht="15" customHeight="1" spans="1:8">
      <c r="A19" s="27"/>
      <c r="B19" s="28"/>
      <c r="C19" s="29"/>
      <c r="D19" s="30"/>
      <c r="E19" s="31"/>
      <c r="F19" s="34"/>
      <c r="G19" s="32"/>
      <c r="H19" s="33"/>
    </row>
    <row r="20" ht="15" customHeight="1" spans="1:8">
      <c r="A20" s="27"/>
      <c r="B20" s="28"/>
      <c r="C20" s="29"/>
      <c r="D20" s="30"/>
      <c r="E20" s="31"/>
      <c r="F20" s="34"/>
      <c r="G20" s="32"/>
      <c r="H20" s="33"/>
    </row>
    <row r="21" ht="15" customHeight="1" spans="1:8">
      <c r="A21" s="27"/>
      <c r="B21" s="28"/>
      <c r="C21" s="29"/>
      <c r="D21" s="30"/>
      <c r="E21" s="31"/>
      <c r="F21" s="34"/>
      <c r="G21" s="32"/>
      <c r="H21" s="33"/>
    </row>
    <row r="22" ht="15" customHeight="1" spans="1:8">
      <c r="A22" s="27"/>
      <c r="B22" s="28"/>
      <c r="C22" s="29"/>
      <c r="D22" s="30"/>
      <c r="E22" s="31"/>
      <c r="F22" s="34"/>
      <c r="G22" s="32"/>
      <c r="H22" s="33"/>
    </row>
    <row r="23" ht="15" customHeight="1" spans="1:8">
      <c r="A23" s="27"/>
      <c r="B23" s="28"/>
      <c r="C23" s="29"/>
      <c r="D23" s="30"/>
      <c r="E23" s="31"/>
      <c r="F23" s="34"/>
      <c r="G23" s="32"/>
      <c r="H23" s="33"/>
    </row>
    <row r="24" ht="15" customHeight="1" spans="1:8">
      <c r="A24" s="27"/>
      <c r="B24" s="28"/>
      <c r="C24" s="29"/>
      <c r="D24" s="30"/>
      <c r="E24" s="31"/>
      <c r="F24" s="34"/>
      <c r="G24" s="32"/>
      <c r="H24" s="33"/>
    </row>
    <row r="25" ht="15" customHeight="1" spans="1:8">
      <c r="A25" s="27"/>
      <c r="B25" s="28"/>
      <c r="C25" s="29"/>
      <c r="D25" s="30"/>
      <c r="E25" s="31"/>
      <c r="F25" s="34"/>
      <c r="G25" s="32"/>
      <c r="H25" s="33"/>
    </row>
    <row r="26" ht="15" customHeight="1" spans="1:8">
      <c r="A26" s="27"/>
      <c r="B26" s="28"/>
      <c r="C26" s="29"/>
      <c r="D26" s="30"/>
      <c r="E26" s="31"/>
      <c r="F26" s="34"/>
      <c r="G26" s="32"/>
      <c r="H26" s="33"/>
    </row>
    <row r="27" ht="15" customHeight="1" spans="1:8">
      <c r="A27" s="27"/>
      <c r="B27" s="28"/>
      <c r="C27" s="29"/>
      <c r="D27" s="30"/>
      <c r="E27" s="31"/>
      <c r="F27" s="34"/>
      <c r="G27" s="32"/>
      <c r="H27" s="33"/>
    </row>
    <row r="28" ht="15" customHeight="1" spans="1:8">
      <c r="A28" s="35" t="s">
        <v>720</v>
      </c>
      <c r="B28" s="36"/>
      <c r="C28" s="29"/>
      <c r="D28" s="30"/>
      <c r="E28" s="31">
        <f>SUM(E7:E27)</f>
        <v>0</v>
      </c>
      <c r="F28" s="34">
        <f>SUM(F7:F27)</f>
        <v>0</v>
      </c>
      <c r="G28" s="32">
        <f>SUM(G7:G27)</f>
        <v>0</v>
      </c>
      <c r="H28" s="33"/>
    </row>
    <row r="29" customHeight="1" spans="1:7">
      <c r="A29" s="37" t="str">
        <f>封面!$D$17&amp;封面!$E$17</f>
        <v>被评估单位（或产权持有单位）填表人：</v>
      </c>
      <c r="B29" s="38"/>
      <c r="F29" s="39"/>
      <c r="G29" s="38" t="str">
        <f>"评估人员："&amp;评估人员!$D$10</f>
        <v>评估人员：</v>
      </c>
    </row>
    <row r="30" customHeight="1" spans="1:2">
      <c r="A30" s="37" t="str">
        <f>封面!$D$19&amp;封面!$E$19&amp;封面!$F$19&amp;封面!$G$19&amp;封面!$H$19&amp;封面!$I$19&amp;封面!$J$19</f>
        <v>填表日期：2020年5月20日</v>
      </c>
      <c r="B30" s="38"/>
    </row>
  </sheetData>
  <mergeCells count="3">
    <mergeCell ref="A2:H2"/>
    <mergeCell ref="A3:H3"/>
    <mergeCell ref="A28:B28"/>
  </mergeCells>
  <hyperlinks>
    <hyperlink ref="A1" location="索引目录!I24" display="返回索引页"/>
    <hyperlink ref="B1" location="'6-非流动负债汇总 '!B10" display="返回"/>
  </hyperlinks>
  <printOptions horizontalCentered="1" verticalCentered="1"/>
  <pageMargins left="0.388888888888889" right="0.388888888888889" top="0.588888888888889" bottom="0.388888888888889" header="0.388888888888889" footer="0.388888888888889"/>
  <pageSetup paperSize="9" scale="95" fitToHeight="0" orientation="landscape"/>
  <headerFooter alignWithMargins="0">
    <oddHeader>&amp;R&amp;"宋体,常规"&amp;10
&amp;"仿宋_GB2312,常规"共&amp;N页第&amp;P页</oddHeader>
  </headerFooter>
</worksheet>
</file>

<file path=xl/worksheets/sheet9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0"/>
  <sheetViews>
    <sheetView workbookViewId="0">
      <pane xSplit="5" ySplit="6" topLeftCell="F7" activePane="bottomRight" state="frozen"/>
      <selection/>
      <selection pane="topRight"/>
      <selection pane="bottomLeft"/>
      <selection pane="bottomRight" activeCell="F28" sqref="F28"/>
    </sheetView>
  </sheetViews>
  <sheetFormatPr defaultColWidth="8.64166666666667" defaultRowHeight="15.75" customHeight="1" outlineLevelCol="6"/>
  <cols>
    <col min="1" max="1" width="7.5" style="13" customWidth="1"/>
    <col min="2" max="2" width="30.2083333333333" style="13" customWidth="1"/>
    <col min="3" max="3" width="16.5666666666667" style="13" customWidth="1"/>
    <col min="4" max="4" width="16.3583333333333" style="13" hidden="1" customWidth="1" outlineLevel="1"/>
    <col min="5" max="5" width="21.5" style="13" customWidth="1" collapsed="1"/>
    <col min="6" max="6" width="20.7083333333333" style="13" customWidth="1"/>
    <col min="7" max="7" width="24.0666666666667" style="13" customWidth="1"/>
    <col min="8" max="32" width="9" style="13"/>
    <col min="33" max="16384" width="8.64166666666667" style="13"/>
  </cols>
  <sheetData>
    <row r="1" ht="15.4" spans="1:7">
      <c r="A1" s="14" t="s">
        <v>19</v>
      </c>
      <c r="B1" s="40" t="s">
        <v>572</v>
      </c>
      <c r="C1" s="41"/>
      <c r="D1" s="41"/>
      <c r="E1" s="41"/>
      <c r="F1" s="41"/>
      <c r="G1" s="41"/>
    </row>
    <row r="2" s="11" customFormat="1" ht="30" customHeight="1" spans="1:7">
      <c r="A2" s="17" t="s">
        <v>1282</v>
      </c>
      <c r="B2" s="42"/>
      <c r="C2" s="42"/>
      <c r="D2" s="42"/>
      <c r="E2" s="42"/>
      <c r="F2" s="42"/>
      <c r="G2" s="42"/>
    </row>
    <row r="3" ht="15" customHeight="1" spans="1:7">
      <c r="A3" s="18" t="str">
        <f>'1-汇总表'!A3:G3</f>
        <v>评估基准日：2020年7月30日</v>
      </c>
      <c r="B3" s="18"/>
      <c r="C3" s="18"/>
      <c r="D3" s="18"/>
      <c r="E3" s="18"/>
      <c r="F3" s="18"/>
      <c r="G3" s="18"/>
    </row>
    <row r="4" ht="15" customHeight="1" spans="1:7">
      <c r="A4" s="20"/>
      <c r="B4" s="20"/>
      <c r="C4" s="20"/>
      <c r="D4" s="20"/>
      <c r="E4" s="20"/>
      <c r="F4" s="20"/>
      <c r="G4" s="43" t="s">
        <v>1283</v>
      </c>
    </row>
    <row r="5" ht="15" customHeight="1" spans="1:7">
      <c r="A5" s="22" t="str">
        <f>'1-汇总表'!A5</f>
        <v>被评估单位（或产权持有单位）：贡山县隆鑫矿业有限公司</v>
      </c>
      <c r="G5" s="23" t="s">
        <v>22</v>
      </c>
    </row>
    <row r="6" s="12" customFormat="1" ht="30" customHeight="1" spans="1:7">
      <c r="A6" s="24" t="s">
        <v>379</v>
      </c>
      <c r="B6" s="24" t="s">
        <v>1284</v>
      </c>
      <c r="C6" s="24" t="s">
        <v>752</v>
      </c>
      <c r="D6" s="25" t="s">
        <v>541</v>
      </c>
      <c r="E6" s="26" t="s">
        <v>542</v>
      </c>
      <c r="F6" s="24" t="s">
        <v>543</v>
      </c>
      <c r="G6" s="24" t="s">
        <v>467</v>
      </c>
    </row>
    <row r="7" ht="15" customHeight="1" spans="1:7">
      <c r="A7" s="27"/>
      <c r="B7" s="28"/>
      <c r="C7" s="29"/>
      <c r="D7" s="44"/>
      <c r="E7" s="45"/>
      <c r="F7" s="46"/>
      <c r="G7" s="33"/>
    </row>
    <row r="8" ht="15" customHeight="1" spans="1:7">
      <c r="A8" s="27"/>
      <c r="B8" s="28"/>
      <c r="C8" s="29"/>
      <c r="D8" s="44"/>
      <c r="E8" s="45"/>
      <c r="F8" s="46"/>
      <c r="G8" s="33"/>
    </row>
    <row r="9" ht="15" customHeight="1" spans="1:7">
      <c r="A9" s="27"/>
      <c r="B9" s="28"/>
      <c r="C9" s="29"/>
      <c r="D9" s="44"/>
      <c r="E9" s="45"/>
      <c r="F9" s="46"/>
      <c r="G9" s="33"/>
    </row>
    <row r="10" ht="15" customHeight="1" spans="1:7">
      <c r="A10" s="27"/>
      <c r="B10" s="28"/>
      <c r="C10" s="29"/>
      <c r="D10" s="44"/>
      <c r="E10" s="45"/>
      <c r="F10" s="46"/>
      <c r="G10" s="33"/>
    </row>
    <row r="11" ht="15" customHeight="1" spans="1:7">
      <c r="A11" s="27"/>
      <c r="B11" s="28"/>
      <c r="C11" s="29"/>
      <c r="D11" s="44"/>
      <c r="E11" s="45"/>
      <c r="F11" s="46"/>
      <c r="G11" s="33"/>
    </row>
    <row r="12" ht="15" customHeight="1" spans="1:7">
      <c r="A12" s="27"/>
      <c r="B12" s="28"/>
      <c r="C12" s="29"/>
      <c r="D12" s="44"/>
      <c r="E12" s="45"/>
      <c r="F12" s="46"/>
      <c r="G12" s="33"/>
    </row>
    <row r="13" ht="15" customHeight="1" spans="1:7">
      <c r="A13" s="27"/>
      <c r="B13" s="28"/>
      <c r="C13" s="29"/>
      <c r="D13" s="44"/>
      <c r="E13" s="45"/>
      <c r="F13" s="46"/>
      <c r="G13" s="33"/>
    </row>
    <row r="14" ht="15" customHeight="1" spans="1:7">
      <c r="A14" s="27"/>
      <c r="B14" s="28"/>
      <c r="C14" s="29"/>
      <c r="D14" s="44"/>
      <c r="E14" s="45"/>
      <c r="F14" s="46"/>
      <c r="G14" s="33"/>
    </row>
    <row r="15" ht="15" customHeight="1" spans="1:7">
      <c r="A15" s="27"/>
      <c r="B15" s="28"/>
      <c r="C15" s="29"/>
      <c r="D15" s="44"/>
      <c r="E15" s="45"/>
      <c r="F15" s="46"/>
      <c r="G15" s="33"/>
    </row>
    <row r="16" ht="15" customHeight="1" spans="1:7">
      <c r="A16" s="27"/>
      <c r="B16" s="28"/>
      <c r="C16" s="29"/>
      <c r="D16" s="44"/>
      <c r="E16" s="45"/>
      <c r="F16" s="46"/>
      <c r="G16" s="33"/>
    </row>
    <row r="17" ht="15" customHeight="1" spans="1:7">
      <c r="A17" s="27"/>
      <c r="B17" s="28"/>
      <c r="C17" s="29"/>
      <c r="D17" s="44"/>
      <c r="E17" s="45"/>
      <c r="F17" s="46"/>
      <c r="G17" s="33"/>
    </row>
    <row r="18" ht="15" customHeight="1" spans="1:7">
      <c r="A18" s="27"/>
      <c r="B18" s="28"/>
      <c r="C18" s="29"/>
      <c r="D18" s="44"/>
      <c r="E18" s="45"/>
      <c r="F18" s="46"/>
      <c r="G18" s="33"/>
    </row>
    <row r="19" ht="15" customHeight="1" spans="1:7">
      <c r="A19" s="27"/>
      <c r="B19" s="28"/>
      <c r="C19" s="29"/>
      <c r="D19" s="44"/>
      <c r="E19" s="45"/>
      <c r="F19" s="46"/>
      <c r="G19" s="33"/>
    </row>
    <row r="20" ht="15" customHeight="1" spans="1:7">
      <c r="A20" s="27"/>
      <c r="B20" s="28"/>
      <c r="C20" s="29"/>
      <c r="D20" s="44"/>
      <c r="E20" s="45"/>
      <c r="F20" s="46"/>
      <c r="G20" s="33"/>
    </row>
    <row r="21" ht="15" customHeight="1" spans="1:7">
      <c r="A21" s="27"/>
      <c r="B21" s="28"/>
      <c r="C21" s="29"/>
      <c r="D21" s="44"/>
      <c r="E21" s="45"/>
      <c r="F21" s="46"/>
      <c r="G21" s="33"/>
    </row>
    <row r="22" ht="15" customHeight="1" spans="1:7">
      <c r="A22" s="27"/>
      <c r="B22" s="28"/>
      <c r="C22" s="29"/>
      <c r="D22" s="44"/>
      <c r="E22" s="45"/>
      <c r="F22" s="46"/>
      <c r="G22" s="33"/>
    </row>
    <row r="23" ht="15" customHeight="1" spans="1:7">
      <c r="A23" s="27"/>
      <c r="B23" s="28"/>
      <c r="C23" s="29"/>
      <c r="D23" s="44"/>
      <c r="E23" s="45"/>
      <c r="F23" s="46"/>
      <c r="G23" s="33"/>
    </row>
    <row r="24" ht="15" customHeight="1" spans="1:7">
      <c r="A24" s="27"/>
      <c r="B24" s="28"/>
      <c r="C24" s="29"/>
      <c r="D24" s="44"/>
      <c r="E24" s="45"/>
      <c r="F24" s="46"/>
      <c r="G24" s="33"/>
    </row>
    <row r="25" ht="15" customHeight="1" spans="1:7">
      <c r="A25" s="27"/>
      <c r="B25" s="28"/>
      <c r="C25" s="29"/>
      <c r="D25" s="44"/>
      <c r="E25" s="45"/>
      <c r="F25" s="46"/>
      <c r="G25" s="33"/>
    </row>
    <row r="26" ht="15" customHeight="1" spans="1:7">
      <c r="A26" s="27"/>
      <c r="B26" s="28"/>
      <c r="C26" s="29"/>
      <c r="D26" s="44"/>
      <c r="E26" s="45"/>
      <c r="F26" s="46"/>
      <c r="G26" s="33"/>
    </row>
    <row r="27" ht="15" customHeight="1" spans="1:7">
      <c r="A27" s="27"/>
      <c r="B27" s="28"/>
      <c r="C27" s="29"/>
      <c r="D27" s="44"/>
      <c r="E27" s="45"/>
      <c r="F27" s="46"/>
      <c r="G27" s="33"/>
    </row>
    <row r="28" ht="15" customHeight="1" spans="1:7">
      <c r="A28" s="35" t="s">
        <v>720</v>
      </c>
      <c r="B28" s="36"/>
      <c r="C28" s="29"/>
      <c r="D28" s="44">
        <f>SUM(D7:D27)</f>
        <v>0</v>
      </c>
      <c r="E28" s="45">
        <f>SUM(E7:E27)</f>
        <v>0</v>
      </c>
      <c r="F28" s="46">
        <f>SUM(F7:F27)</f>
        <v>0</v>
      </c>
      <c r="G28" s="33"/>
    </row>
    <row r="29" customHeight="1" spans="1:6">
      <c r="A29" s="37" t="str">
        <f>封面!$D$17&amp;封面!$E$17</f>
        <v>被评估单位（或产权持有单位）填表人：</v>
      </c>
      <c r="F29" s="38" t="str">
        <f>"评估人员："&amp;评估人员!$D$10</f>
        <v>评估人员：</v>
      </c>
    </row>
    <row r="30" customHeight="1" spans="1:1">
      <c r="A30" s="37" t="str">
        <f>封面!$D$19&amp;封面!$E$19&amp;封面!$F$19&amp;封面!$G$19&amp;封面!$H$19&amp;封面!$I$19&amp;封面!$J$19</f>
        <v>填表日期：2020年5月20日</v>
      </c>
    </row>
  </sheetData>
  <mergeCells count="3">
    <mergeCell ref="A2:G2"/>
    <mergeCell ref="A3:G3"/>
    <mergeCell ref="A28:B28"/>
  </mergeCells>
  <hyperlinks>
    <hyperlink ref="A1" location="索引目录!I25" display="返回索引页"/>
    <hyperlink ref="B1" location="'6-非流动负债汇总 '!B11" display="返回"/>
  </hyperlinks>
  <printOptions horizontalCentered="1" verticalCentered="1"/>
  <pageMargins left="0.388888888888889" right="0.388888888888889" top="0.588888888888889" bottom="0.388888888888889" header="0.388888888888889" footer="0.388888888888889"/>
  <pageSetup paperSize="9" fitToHeight="0" orientation="landscape"/>
  <headerFooter alignWithMargins="0">
    <oddHeader>&amp;R&amp;"宋体,常规"&amp;10
&amp;"仿宋_GB2312,常规"共&amp;N页第&amp;P页</oddHeader>
  </headerFooter>
</worksheet>
</file>

<file path=xl/worksheets/sheet9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0"/>
  <sheetViews>
    <sheetView workbookViewId="0">
      <pane xSplit="6" ySplit="6" topLeftCell="G10" activePane="bottomRight" state="frozen"/>
      <selection/>
      <selection pane="topRight"/>
      <selection pane="bottomLeft"/>
      <selection pane="bottomRight" activeCell="G7" sqref="G7"/>
    </sheetView>
  </sheetViews>
  <sheetFormatPr defaultColWidth="8.64166666666667" defaultRowHeight="15.75" customHeight="1" outlineLevelCol="7"/>
  <cols>
    <col min="1" max="1" width="7.5" style="13" customWidth="1"/>
    <col min="2" max="2" width="23.7083333333333" style="13" customWidth="1"/>
    <col min="3" max="3" width="13.0666666666667" style="13" customWidth="1"/>
    <col min="4" max="4" width="17.8583333333333" style="13" customWidth="1"/>
    <col min="5" max="5" width="13.5" style="13" hidden="1" customWidth="1" outlineLevel="1"/>
    <col min="6" max="6" width="17.7083333333333" style="13" customWidth="1" collapsed="1"/>
    <col min="7" max="7" width="19.3583333333333" style="13" customWidth="1"/>
    <col min="8" max="8" width="19.8583333333333" style="13" customWidth="1"/>
    <col min="9" max="32" width="9" style="13"/>
    <col min="33" max="16384" width="8.64166666666667" style="13"/>
  </cols>
  <sheetData>
    <row r="1" ht="15.4" spans="1:8">
      <c r="A1" s="14" t="s">
        <v>19</v>
      </c>
      <c r="B1" s="15" t="s">
        <v>572</v>
      </c>
      <c r="C1" s="16"/>
      <c r="D1" s="16"/>
      <c r="E1" s="16"/>
      <c r="F1" s="16"/>
      <c r="G1" s="16"/>
      <c r="H1" s="16"/>
    </row>
    <row r="2" s="11" customFormat="1" ht="30" customHeight="1" spans="1:8">
      <c r="A2" s="17" t="s">
        <v>1285</v>
      </c>
      <c r="B2" s="17"/>
      <c r="C2" s="17"/>
      <c r="D2" s="17"/>
      <c r="E2" s="17"/>
      <c r="F2" s="17"/>
      <c r="G2" s="17"/>
      <c r="H2" s="17"/>
    </row>
    <row r="3" ht="15" customHeight="1" spans="1:8">
      <c r="A3" s="18" t="str">
        <f>'1-汇总表'!A3:G3</f>
        <v>评估基准日：2020年7月30日</v>
      </c>
      <c r="B3" s="18"/>
      <c r="C3" s="18"/>
      <c r="D3" s="18"/>
      <c r="E3" s="18"/>
      <c r="F3" s="18"/>
      <c r="G3" s="18"/>
      <c r="H3" s="19"/>
    </row>
    <row r="4" ht="15" customHeight="1" spans="1:8">
      <c r="A4" s="20"/>
      <c r="B4" s="20"/>
      <c r="C4" s="20"/>
      <c r="D4" s="20"/>
      <c r="E4" s="20"/>
      <c r="F4" s="20"/>
      <c r="G4" s="20"/>
      <c r="H4" s="21" t="s">
        <v>1286</v>
      </c>
    </row>
    <row r="5" ht="15" customHeight="1" spans="1:8">
      <c r="A5" s="22" t="str">
        <f>'1-汇总表'!A5</f>
        <v>被评估单位（或产权持有单位）：贡山县隆鑫矿业有限公司</v>
      </c>
      <c r="H5" s="23" t="s">
        <v>22</v>
      </c>
    </row>
    <row r="6" s="12" customFormat="1" ht="30" customHeight="1" spans="1:8">
      <c r="A6" s="24" t="s">
        <v>379</v>
      </c>
      <c r="B6" s="24" t="s">
        <v>735</v>
      </c>
      <c r="C6" s="24" t="s">
        <v>752</v>
      </c>
      <c r="D6" s="24" t="s">
        <v>866</v>
      </c>
      <c r="E6" s="25" t="s">
        <v>541</v>
      </c>
      <c r="F6" s="26" t="s">
        <v>542</v>
      </c>
      <c r="G6" s="24" t="s">
        <v>543</v>
      </c>
      <c r="H6" s="24" t="s">
        <v>467</v>
      </c>
    </row>
    <row r="7" ht="15" customHeight="1" spans="1:8">
      <c r="A7" s="27"/>
      <c r="B7" s="28"/>
      <c r="C7" s="29"/>
      <c r="D7" s="30"/>
      <c r="E7" s="31"/>
      <c r="F7" s="32"/>
      <c r="G7" s="32"/>
      <c r="H7" s="33"/>
    </row>
    <row r="8" ht="15" customHeight="1" spans="1:8">
      <c r="A8" s="27"/>
      <c r="B8" s="28"/>
      <c r="C8" s="29"/>
      <c r="D8" s="30"/>
      <c r="E8" s="31"/>
      <c r="F8" s="32"/>
      <c r="G8" s="32"/>
      <c r="H8" s="33"/>
    </row>
    <row r="9" ht="15" customHeight="1" spans="1:8">
      <c r="A9" s="27"/>
      <c r="B9" s="28"/>
      <c r="C9" s="29"/>
      <c r="D9" s="30"/>
      <c r="E9" s="31"/>
      <c r="F9" s="32"/>
      <c r="G9" s="32"/>
      <c r="H9" s="33"/>
    </row>
    <row r="10" ht="15" customHeight="1" spans="1:8">
      <c r="A10" s="27"/>
      <c r="B10" s="28"/>
      <c r="C10" s="29"/>
      <c r="D10" s="30"/>
      <c r="E10" s="31"/>
      <c r="F10" s="34"/>
      <c r="G10" s="32"/>
      <c r="H10" s="33"/>
    </row>
    <row r="11" ht="15" customHeight="1" spans="1:8">
      <c r="A11" s="27"/>
      <c r="B11" s="28"/>
      <c r="C11" s="29"/>
      <c r="D11" s="30"/>
      <c r="E11" s="31"/>
      <c r="F11" s="34"/>
      <c r="G11" s="32"/>
      <c r="H11" s="33"/>
    </row>
    <row r="12" ht="15" customHeight="1" spans="1:8">
      <c r="A12" s="27"/>
      <c r="B12" s="28"/>
      <c r="C12" s="29"/>
      <c r="D12" s="30"/>
      <c r="E12" s="31"/>
      <c r="F12" s="34"/>
      <c r="G12" s="32"/>
      <c r="H12" s="33"/>
    </row>
    <row r="13" ht="15" customHeight="1" spans="1:8">
      <c r="A13" s="27"/>
      <c r="B13" s="28"/>
      <c r="C13" s="29"/>
      <c r="D13" s="30"/>
      <c r="E13" s="31"/>
      <c r="F13" s="34"/>
      <c r="G13" s="32"/>
      <c r="H13" s="33"/>
    </row>
    <row r="14" ht="15" customHeight="1" spans="1:8">
      <c r="A14" s="27"/>
      <c r="B14" s="28"/>
      <c r="C14" s="29"/>
      <c r="D14" s="30"/>
      <c r="E14" s="31"/>
      <c r="F14" s="34"/>
      <c r="G14" s="32"/>
      <c r="H14" s="33"/>
    </row>
    <row r="15" ht="15" customHeight="1" spans="1:8">
      <c r="A15" s="27"/>
      <c r="B15" s="28"/>
      <c r="C15" s="29"/>
      <c r="D15" s="30"/>
      <c r="E15" s="31"/>
      <c r="F15" s="34"/>
      <c r="G15" s="32"/>
      <c r="H15" s="33"/>
    </row>
    <row r="16" ht="15" customHeight="1" spans="1:8">
      <c r="A16" s="27"/>
      <c r="B16" s="28"/>
      <c r="C16" s="29"/>
      <c r="D16" s="30"/>
      <c r="E16" s="31"/>
      <c r="F16" s="34"/>
      <c r="G16" s="32"/>
      <c r="H16" s="33"/>
    </row>
    <row r="17" ht="15" customHeight="1" spans="1:8">
      <c r="A17" s="27"/>
      <c r="B17" s="28"/>
      <c r="C17" s="29"/>
      <c r="D17" s="30"/>
      <c r="E17" s="31"/>
      <c r="F17" s="34"/>
      <c r="G17" s="32"/>
      <c r="H17" s="33"/>
    </row>
    <row r="18" ht="15" customHeight="1" spans="1:8">
      <c r="A18" s="27"/>
      <c r="B18" s="28"/>
      <c r="C18" s="29"/>
      <c r="D18" s="30"/>
      <c r="E18" s="31"/>
      <c r="F18" s="34"/>
      <c r="G18" s="32"/>
      <c r="H18" s="33"/>
    </row>
    <row r="19" ht="15" customHeight="1" spans="1:8">
      <c r="A19" s="27"/>
      <c r="B19" s="28"/>
      <c r="C19" s="29"/>
      <c r="D19" s="30"/>
      <c r="E19" s="31"/>
      <c r="F19" s="34"/>
      <c r="G19" s="32"/>
      <c r="H19" s="33"/>
    </row>
    <row r="20" ht="15" customHeight="1" spans="1:8">
      <c r="A20" s="27"/>
      <c r="B20" s="28"/>
      <c r="C20" s="29"/>
      <c r="D20" s="30"/>
      <c r="E20" s="31"/>
      <c r="F20" s="34"/>
      <c r="G20" s="32"/>
      <c r="H20" s="33"/>
    </row>
    <row r="21" ht="15" customHeight="1" spans="1:8">
      <c r="A21" s="27"/>
      <c r="B21" s="28"/>
      <c r="C21" s="29"/>
      <c r="D21" s="30"/>
      <c r="E21" s="31"/>
      <c r="F21" s="34"/>
      <c r="G21" s="32"/>
      <c r="H21" s="33"/>
    </row>
    <row r="22" ht="15" customHeight="1" spans="1:8">
      <c r="A22" s="27"/>
      <c r="B22" s="28"/>
      <c r="C22" s="29"/>
      <c r="D22" s="30"/>
      <c r="E22" s="31"/>
      <c r="F22" s="34"/>
      <c r="G22" s="32"/>
      <c r="H22" s="33"/>
    </row>
    <row r="23" ht="15" customHeight="1" spans="1:8">
      <c r="A23" s="27"/>
      <c r="B23" s="28"/>
      <c r="C23" s="29"/>
      <c r="D23" s="30"/>
      <c r="E23" s="31"/>
      <c r="F23" s="34"/>
      <c r="G23" s="32"/>
      <c r="H23" s="33"/>
    </row>
    <row r="24" ht="15" customHeight="1" spans="1:8">
      <c r="A24" s="27"/>
      <c r="B24" s="28"/>
      <c r="C24" s="29"/>
      <c r="D24" s="30"/>
      <c r="E24" s="31"/>
      <c r="F24" s="34"/>
      <c r="G24" s="32"/>
      <c r="H24" s="33"/>
    </row>
    <row r="25" ht="15" customHeight="1" spans="1:8">
      <c r="A25" s="27"/>
      <c r="B25" s="28"/>
      <c r="C25" s="29"/>
      <c r="D25" s="30"/>
      <c r="E25" s="31"/>
      <c r="F25" s="34"/>
      <c r="G25" s="32"/>
      <c r="H25" s="33"/>
    </row>
    <row r="26" ht="15" customHeight="1" spans="1:8">
      <c r="A26" s="27"/>
      <c r="B26" s="28"/>
      <c r="C26" s="29"/>
      <c r="D26" s="30"/>
      <c r="E26" s="31"/>
      <c r="F26" s="34"/>
      <c r="G26" s="32"/>
      <c r="H26" s="33"/>
    </row>
    <row r="27" ht="15" customHeight="1" spans="1:8">
      <c r="A27" s="27"/>
      <c r="B27" s="28"/>
      <c r="C27" s="29"/>
      <c r="D27" s="30"/>
      <c r="E27" s="31"/>
      <c r="F27" s="34"/>
      <c r="G27" s="32"/>
      <c r="H27" s="33"/>
    </row>
    <row r="28" ht="15" customHeight="1" spans="1:8">
      <c r="A28" s="35" t="s">
        <v>720</v>
      </c>
      <c r="B28" s="36"/>
      <c r="C28" s="29"/>
      <c r="D28" s="30"/>
      <c r="E28" s="31">
        <f>SUM(E7:E27)</f>
        <v>0</v>
      </c>
      <c r="F28" s="34">
        <f>SUM(F7:F27)</f>
        <v>0</v>
      </c>
      <c r="G28" s="32">
        <f>SUM(G7:G27)</f>
        <v>0</v>
      </c>
      <c r="H28" s="33"/>
    </row>
    <row r="29" customHeight="1" spans="1:7">
      <c r="A29" s="37" t="str">
        <f>封面!$D$17&amp;封面!$E$17</f>
        <v>被评估单位（或产权持有单位）填表人：</v>
      </c>
      <c r="B29" s="38"/>
      <c r="F29" s="39"/>
      <c r="G29" s="22" t="str">
        <f>"评估人员："&amp;评估人员!$D$10</f>
        <v>评估人员：</v>
      </c>
    </row>
    <row r="30" customHeight="1" spans="1:2">
      <c r="A30" s="37" t="str">
        <f>封面!$D$19&amp;封面!$E$19&amp;封面!$F$19&amp;封面!$G$19&amp;封面!$H$19&amp;封面!$I$19&amp;封面!$J$19</f>
        <v>填表日期：2020年5月20日</v>
      </c>
      <c r="B30" s="38"/>
    </row>
  </sheetData>
  <mergeCells count="3">
    <mergeCell ref="A2:H2"/>
    <mergeCell ref="A3:H3"/>
    <mergeCell ref="A28:B28"/>
  </mergeCells>
  <hyperlinks>
    <hyperlink ref="A1" location="索引目录!I26" display="返回索引页"/>
    <hyperlink ref="B1" location="'6-非流动负债汇总 '!B12" display="返回"/>
  </hyperlinks>
  <printOptions horizontalCentered="1" verticalCentered="1"/>
  <pageMargins left="0.388888888888889" right="0.388888888888889" top="0.588888888888889" bottom="0.388888888888889" header="0.388888888888889" footer="0.388888888888889"/>
  <pageSetup paperSize="9" fitToHeight="0" orientation="landscape"/>
  <headerFooter alignWithMargins="0">
    <oddHeader>&amp;R&amp;"宋体,常规"&amp;10
&amp;"仿宋_GB2312,常规"共&amp;N页第&amp;P页</oddHeader>
  </headerFooter>
</worksheet>
</file>

<file path=xl/worksheets/sheet10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showFormulas="1" workbookViewId="0">
      <selection activeCell="C1" sqref="C1"/>
    </sheetView>
  </sheetViews>
  <sheetFormatPr defaultColWidth="8.20833333333333" defaultRowHeight="12.4" outlineLevelCol="2"/>
  <cols>
    <col min="1" max="1" width="26.8583333333333" style="1" customWidth="1"/>
    <col min="2" max="2" width="1.20833333333333" style="1" customWidth="1"/>
    <col min="3" max="3" width="28.8583333333333" style="1" customWidth="1"/>
    <col min="4" max="16384" width="8.20833333333333" style="1"/>
  </cols>
  <sheetData>
    <row r="1" ht="15.4" spans="1:1">
      <c r="A1" t="s">
        <v>961</v>
      </c>
    </row>
    <row r="2" ht="13.15" spans="1:1">
      <c r="A2" s="2" t="s">
        <v>1287</v>
      </c>
    </row>
    <row r="3" ht="13.15" spans="1:3">
      <c r="A3" s="3" t="s">
        <v>1288</v>
      </c>
      <c r="C3" s="4" t="s">
        <v>1289</v>
      </c>
    </row>
    <row r="4" spans="1:1">
      <c r="A4" s="3">
        <v>3</v>
      </c>
    </row>
    <row r="6" ht="13.15"/>
    <row r="7" spans="1:1">
      <c r="A7" s="5" t="s">
        <v>1290</v>
      </c>
    </row>
    <row r="8" spans="1:1">
      <c r="A8" s="6" t="s">
        <v>1291</v>
      </c>
    </row>
    <row r="9" spans="1:1">
      <c r="A9" s="7" t="s">
        <v>1292</v>
      </c>
    </row>
    <row r="10" spans="1:1">
      <c r="A10" s="6" t="s">
        <v>1293</v>
      </c>
    </row>
    <row r="11" ht="13.15" spans="1:1">
      <c r="A11" s="8" t="s">
        <v>1294</v>
      </c>
    </row>
    <row r="13" ht="13.15"/>
    <row r="14" ht="13.15" spans="1:1">
      <c r="A14" s="4" t="s">
        <v>1295</v>
      </c>
    </row>
    <row r="16" ht="13.15"/>
    <row r="17" ht="13.15" spans="3:3">
      <c r="C17" s="4" t="s">
        <v>1296</v>
      </c>
    </row>
    <row r="20" spans="1:1">
      <c r="A20" s="9" t="s">
        <v>1297</v>
      </c>
    </row>
    <row r="26" ht="13.15" spans="3:3">
      <c r="C26" s="10" t="s">
        <v>1298</v>
      </c>
    </row>
  </sheetData>
  <sheetProtection password="8863" sheet="1" objects="1"/>
  <pageMargins left="0.75" right="0.75" top="1" bottom="1" header="0.5" footer="0.5"/>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Company>conqueror</Company>
  <Application>Microsoft Excel</Application>
  <HeadingPairs>
    <vt:vector size="2" baseType="variant">
      <vt:variant>
        <vt:lpstr>工作表</vt:lpstr>
      </vt:variant>
      <vt:variant>
        <vt:i4>100</vt:i4>
      </vt:variant>
    </vt:vector>
  </HeadingPairs>
  <TitlesOfParts>
    <vt:vector size="100" baseType="lpstr">
      <vt:lpstr>MZRPLR</vt:lpstr>
      <vt:lpstr>评估人员</vt:lpstr>
      <vt:lpstr>基本情况</vt:lpstr>
      <vt:lpstr>填表说明</vt:lpstr>
      <vt:lpstr>封面</vt:lpstr>
      <vt:lpstr>索引目录</vt:lpstr>
      <vt:lpstr>目录</vt:lpstr>
      <vt:lpstr>资产负债表</vt:lpstr>
      <vt:lpstr>审定数</vt:lpstr>
      <vt:lpstr>1-汇总表</vt:lpstr>
      <vt:lpstr>2-分类汇总</vt:lpstr>
      <vt:lpstr>3-流动汇总</vt:lpstr>
      <vt:lpstr>3-1货币汇总表</vt:lpstr>
      <vt:lpstr>3-1-1现金</vt:lpstr>
      <vt:lpstr>3-1-2银行存款</vt:lpstr>
      <vt:lpstr>3-1-3其他货币资金</vt:lpstr>
      <vt:lpstr>3-2交易性金融资产汇总</vt:lpstr>
      <vt:lpstr>3-2-1交易性-股票</vt:lpstr>
      <vt:lpstr>3-2-2交易性-债券</vt:lpstr>
      <vt:lpstr>3-2-3交易性-基金</vt:lpstr>
      <vt:lpstr>3-3应收票据</vt:lpstr>
      <vt:lpstr>3-4应收账款</vt:lpstr>
      <vt:lpstr>3-5预付账款</vt:lpstr>
      <vt:lpstr>3-6应收利息</vt:lpstr>
      <vt:lpstr>3-7应收股利</vt:lpstr>
      <vt:lpstr>3-8其他应收款</vt:lpstr>
      <vt:lpstr>汇总表-万元表</vt:lpstr>
      <vt:lpstr>汇总表</vt:lpstr>
      <vt:lpstr>3-9存货汇总</vt:lpstr>
      <vt:lpstr>3-9-1材料采购（在途物资）</vt:lpstr>
      <vt:lpstr>3-9-2备品备件</vt:lpstr>
      <vt:lpstr>3-9-3在库周转材料</vt:lpstr>
      <vt:lpstr>3-9-4委托加工物资</vt:lpstr>
      <vt:lpstr>3-9-5产成品（库存商品）</vt:lpstr>
      <vt:lpstr>3-9-6在产品（自制半成品）</vt:lpstr>
      <vt:lpstr>3-9-7发出商品</vt:lpstr>
      <vt:lpstr>3-9-8在用周转材料</vt:lpstr>
      <vt:lpstr>3-10一年到期非流动资产</vt:lpstr>
      <vt:lpstr>3-11其他流动资产</vt:lpstr>
      <vt:lpstr>4-非流动资产汇总</vt:lpstr>
      <vt:lpstr>4-1可供出售金融资产汇总</vt:lpstr>
      <vt:lpstr>4-1-1可出售-股票</vt:lpstr>
      <vt:lpstr>4-1-2可出售-债券</vt:lpstr>
      <vt:lpstr>4-1-3可出售-其他</vt:lpstr>
      <vt:lpstr>4-2持有到期投资</vt:lpstr>
      <vt:lpstr>4-3长期应收</vt:lpstr>
      <vt:lpstr>4-4股权投资</vt:lpstr>
      <vt:lpstr>4-5投资性房地产汇总</vt:lpstr>
      <vt:lpstr>4-5-1投资性房地产</vt:lpstr>
      <vt:lpstr>4-5-2投资性房地产</vt:lpstr>
      <vt:lpstr>4-5-3投资性房地产</vt:lpstr>
      <vt:lpstr>4-5-4投资性房地产</vt:lpstr>
      <vt:lpstr>4-6固定资产汇总</vt:lpstr>
      <vt:lpstr>4-6-1房屋建筑物</vt:lpstr>
      <vt:lpstr>4-6-2构筑物</vt:lpstr>
      <vt:lpstr>4-6-3管道沟槽</vt:lpstr>
      <vt:lpstr>4-6-4机器设备</vt:lpstr>
      <vt:lpstr>4-6-5车辆</vt:lpstr>
      <vt:lpstr>4-6-6电子、办公设备</vt:lpstr>
      <vt:lpstr>4-6-7土地</vt:lpstr>
      <vt:lpstr>4-7在建工程汇总</vt:lpstr>
      <vt:lpstr>4-7-1在建（土建）</vt:lpstr>
      <vt:lpstr>4-7-2在建（设备）</vt:lpstr>
      <vt:lpstr>4-8工程物资</vt:lpstr>
      <vt:lpstr>4-9固定资产清理</vt:lpstr>
      <vt:lpstr>4-10生产性生物资产</vt:lpstr>
      <vt:lpstr>4-11油气资产</vt:lpstr>
      <vt:lpstr>4-12无形资产汇总</vt:lpstr>
      <vt:lpstr>4-12-1无形-土地</vt:lpstr>
      <vt:lpstr>4-12-2无形-矿业权</vt:lpstr>
      <vt:lpstr>Sheet3</vt:lpstr>
      <vt:lpstr>4-12-3无形-其他</vt:lpstr>
      <vt:lpstr>4-13开发支出</vt:lpstr>
      <vt:lpstr>4-14商誉</vt:lpstr>
      <vt:lpstr>4-15长期待摊费用</vt:lpstr>
      <vt:lpstr>4-16递延所得税资产</vt:lpstr>
      <vt:lpstr>4-17其他非流动资产</vt:lpstr>
      <vt:lpstr>5流动负债汇总</vt:lpstr>
      <vt:lpstr>5-1短期借款</vt:lpstr>
      <vt:lpstr>5-2交易性金融负债</vt:lpstr>
      <vt:lpstr>5-3应付票据</vt:lpstr>
      <vt:lpstr>5-4应付账款</vt:lpstr>
      <vt:lpstr>5-5预收账款</vt:lpstr>
      <vt:lpstr>5-6职工薪酬</vt:lpstr>
      <vt:lpstr>5-7应交税费</vt:lpstr>
      <vt:lpstr>5-8应付利息</vt:lpstr>
      <vt:lpstr>5-9应付股利（利润）</vt:lpstr>
      <vt:lpstr>5-10其他应付款</vt:lpstr>
      <vt:lpstr>5-11一年到期非流动负债</vt:lpstr>
      <vt:lpstr>5-12其他流动负债</vt:lpstr>
      <vt:lpstr>6-非流动负债汇总 </vt:lpstr>
      <vt:lpstr>6-1长期借款</vt:lpstr>
      <vt:lpstr>6-2应付债券</vt:lpstr>
      <vt:lpstr>6-3长期应付款</vt:lpstr>
      <vt:lpstr>6-4专项应付款</vt:lpstr>
      <vt:lpstr>Sheet1</vt:lpstr>
      <vt:lpstr>6-5预计负债</vt:lpstr>
      <vt:lpstr>6-6递延所得税负债</vt:lpstr>
      <vt:lpstr>6-7其他非流动负债</vt:lpstr>
      <vt:lpstr>00000000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title>
  <dc:creator> </dc:creator>
  <cp:lastModifiedBy>沈冬梅</cp:lastModifiedBy>
  <dcterms:created xsi:type="dcterms:W3CDTF">1999-04-07T08:44:00Z</dcterms:created>
  <cp:lastPrinted>2011-04-25T07:58:00Z</cp:lastPrinted>
  <dcterms:modified xsi:type="dcterms:W3CDTF">2021-02-24T07:41:57Z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