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 tabRatio="755" activeTab="1"/>
  </bookViews>
  <sheets>
    <sheet name="封面" sheetId="9" r:id="rId1"/>
    <sheet name="扉页" sheetId="10" r:id="rId2"/>
    <sheet name="汇总表" sheetId="5" r:id="rId3"/>
    <sheet name="总平" sheetId="2" r:id="rId4"/>
    <sheet name="雨棚" sheetId="6" r:id="rId5"/>
    <sheet name="零星" sheetId="11" r:id="rId6"/>
    <sheet name="垃圾房" sheetId="8" r:id="rId7"/>
    <sheet name="亮化" sheetId="4" r:id="rId8"/>
  </sheets>
  <definedNames>
    <definedName name="_xlnm._FilterDatabase" localSheetId="5" hidden="1">零星!$A$3:$J$846</definedName>
    <definedName name="_xlnm.Print_Area" localSheetId="5">零星!$A$1:$H$846</definedName>
    <definedName name="_xlnm.Print_Area" localSheetId="3">总平!$A$1:$G$48</definedName>
    <definedName name="_xlnm.Print_Titles" localSheetId="3">总平!$1:$2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<sst xmlns="http://schemas.openxmlformats.org/spreadsheetml/2006/main" count="3035" uniqueCount="1705">
  <si>
    <t/>
  </si>
  <si>
    <t>成都英英房地产开发有限公司破产清算案维修</t>
  </si>
  <si>
    <t>工程</t>
  </si>
  <si>
    <t>投 标 总 价</t>
  </si>
  <si>
    <t>投  标  人:</t>
  </si>
  <si>
    <t xml:space="preserve">         （单位盖章）</t>
  </si>
  <si>
    <t>封-3</t>
  </si>
  <si>
    <t>投  标  总  价</t>
  </si>
  <si>
    <t xml:space="preserve">
招　　标　　人:</t>
  </si>
  <si>
    <t>成都英英房地产房地产开发有限公司管理人</t>
  </si>
  <si>
    <t>工  程　名  称:</t>
  </si>
  <si>
    <t>成都英英房地产开发有限公司破产清算案维修工程</t>
  </si>
  <si>
    <t>投标总价(小写):</t>
  </si>
  <si>
    <t>元</t>
  </si>
  <si>
    <t xml:space="preserve">  (大写):</t>
  </si>
  <si>
    <t>投　标　人:</t>
  </si>
  <si>
    <t>(单位盖章)</t>
  </si>
  <si>
    <t>　　　法定代表人 
或其授权人:</t>
  </si>
  <si>
    <t xml:space="preserve">       </t>
  </si>
  <si>
    <t>(签字或盖章)</t>
  </si>
  <si>
    <t>编　制　人:</t>
  </si>
  <si>
    <t>(造价人员签字盖专用章)</t>
  </si>
  <si>
    <t xml:space="preserve"> 时      间:</t>
  </si>
  <si>
    <t xml:space="preserve">扉-3    </t>
  </si>
  <si>
    <t>成都英英房地产开发有限公司破产清算案
维修工程汇总表</t>
  </si>
  <si>
    <t>序号</t>
  </si>
  <si>
    <t>类别</t>
  </si>
  <si>
    <t>总价（元）</t>
  </si>
  <si>
    <t>备注</t>
  </si>
  <si>
    <t>1</t>
  </si>
  <si>
    <t>总平雨污管网及铺装维修工程</t>
  </si>
  <si>
    <t>车库出入口钢结构玻璃雨棚工程</t>
  </si>
  <si>
    <t>零星工程</t>
  </si>
  <si>
    <t>垃圾房工程</t>
  </si>
  <si>
    <t>1#楼亮化工程</t>
  </si>
  <si>
    <t>含税总价</t>
  </si>
  <si>
    <t>日期：</t>
  </si>
  <si>
    <t>成都英英房地产开发有限公司破产清算案维修工程
【总平雨污管网及铺装维修】工程量清单</t>
  </si>
  <si>
    <t>项目名称</t>
  </si>
  <si>
    <t>项目特征描述</t>
  </si>
  <si>
    <t>单位</t>
  </si>
  <si>
    <t>工程量</t>
  </si>
  <si>
    <t>综合单价</t>
  </si>
  <si>
    <t>合价</t>
  </si>
  <si>
    <t>一</t>
  </si>
  <si>
    <t>土建工程</t>
  </si>
  <si>
    <t>金属栏杆拆除</t>
  </si>
  <si>
    <t>1.栏杆的高度：0.8m； 
2.栏杆、栏板种类：金属栏杆。</t>
  </si>
  <si>
    <t>m</t>
  </si>
  <si>
    <t>后街（长190m，宽1.5m处理）</t>
  </si>
  <si>
    <t>挖沟槽土方</t>
  </si>
  <si>
    <t>1.土石比例：综合；
2.基础类型：综合；
3.开挖深度：以现场实际情况为准；  
4.开挖方式：人工；  
5.场内运距：1km以内，运输费用含在本项清单综合单价中。</t>
  </si>
  <si>
    <t>后街（长190m，宽1.5m处理）（综合考虑深度2-3m）</t>
  </si>
  <si>
    <t>广场石材拆除</t>
  </si>
  <si>
    <t>1.材质：150mm*150mm、600mm*200mm、600mm*300mm、300mm*300mm广场石材；
2.厚度：20mm、30mm、50mm。</t>
  </si>
  <si>
    <t>m2</t>
  </si>
  <si>
    <t>后街（长190m，宽1.5m处理），前街、中街（施工部位零散，以现场实际收方签字盖章确认为准）</t>
  </si>
  <si>
    <t>广场砖混凝土基层、排水沟垫层拆除</t>
  </si>
  <si>
    <t>1.材质：混凝土基层；
2.厚度：100mm。</t>
  </si>
  <si>
    <t>后街（长190m，宽1.5m处理）+管沟（长1469m，宽0.5m处理），前街、中街（施工部位零散，以现场实际收方签字盖章确认为准）</t>
  </si>
  <si>
    <t>砖砌排水沟拆除</t>
  </si>
  <si>
    <t>1.结构形式：砖砌排水沟；
2.强度：M5。</t>
  </si>
  <si>
    <t>前中后街（暂估工程量）</t>
  </si>
  <si>
    <t>砖砌井拆除</t>
  </si>
  <si>
    <t>1.结构形式：砖砌井直径630mm，1800mm深；
2.强度：M5。</t>
  </si>
  <si>
    <t>座</t>
  </si>
  <si>
    <t>预制不锈钢线性排水沟盖板拆除</t>
  </si>
  <si>
    <t>1.构件名称：预制不锈钢线性排水沟盖板拆除。</t>
  </si>
  <si>
    <t>土方回填夯实</t>
  </si>
  <si>
    <t>1.密实度要求:综合；
2.填方材料品种:土方；
3.填方粒径要求:综合；
4.填方来源、运距:原土回填。</t>
  </si>
  <si>
    <t>m3</t>
  </si>
  <si>
    <t>C20砼垫层</t>
  </si>
  <si>
    <t>1.垫层材料种类、厚度:C20混凝土；
2.混凝土强度等级:C20；</t>
  </si>
  <si>
    <t>后街（长190m，宽1.5m处理）+管沟（长1469m，宽0.5m处理）</t>
  </si>
  <si>
    <t>150mm*150mm、50mm厚广场石材</t>
  </si>
  <si>
    <t>1.找平层材料种类、厚度：1:3水泥砂浆20mm厚； 
2.结合层厚度、砂浆配合比：20mm厚1:2干硬性水泥砂浆； 
3.石材面层材料品种、规格：150mm*150mm、50mm厚；
4.嵌缝材料种类：白水泥浆擦缝
5.其余满足设计要求及相关技术规范。</t>
  </si>
  <si>
    <t>30mm厚广场石材（尺寸综合考虑）</t>
  </si>
  <si>
    <t>1.找平层材料种类、厚度：1:3水泥砂浆20mm厚； 
2.结合层厚度、砂浆配合比：20mm厚1:2干硬性水泥砂浆； 
3.石材面层材料品种、规格：30mm厚尺寸综合考虑
4.嵌缝材料种类：白水泥浆擦缝
5.其余满足设计要求及相关技术规范。</t>
  </si>
  <si>
    <t>30mm厚铜板石（尺寸综合考虑）</t>
  </si>
  <si>
    <t>1.找平层材料种类、厚度：1:3水泥砂浆20mm厚； 
2.结合层厚度、砂浆配合比：20mm厚1:2干硬性水泥砂浆； 
3.石材面层材料品种、规格：30mm厚铜板石（尺寸综合考虑）
4.嵌缝材料种类：白水泥浆擦缝
5.其余满足设计要求及相关技术规范。</t>
  </si>
  <si>
    <t>排水沟砌筑抹灰（考虑加高）</t>
  </si>
  <si>
    <t>1.沟截面尺寸：排水沟净宽300mm、净深500mm、壁厚为200mm；
2.垫层材料种类、厚度:C20混凝土、厚100mm
3.砖品种、规格、强度等级:MU10烧结页岩砖、240mm×115mm×53mm
4.砂浆强度等级、配合比:M5水泥砂浆</t>
  </si>
  <si>
    <t>预制不锈钢线性排水沟盖板</t>
  </si>
  <si>
    <t>1.钢材种类：预制不锈钢线性排水沟盖板；
2.规格：长1m*宽0.46m、壁厚5mm+长1m*宽0.06m、壁厚5mm、4条； 
3.铁件尺寸：详见施工图。</t>
  </si>
  <si>
    <t>金属栏杆安装</t>
  </si>
  <si>
    <t>1.构件名称 :详设计图纸，型号规格综合；
2.钢材品种、规格：金属栏杆；
3.包括构件制作、拼装、加固、翻身、起吊、校正、就位、安装等全部费用。</t>
  </si>
  <si>
    <t>排水沟清淤</t>
  </si>
  <si>
    <t>1.挖掘深度：20cm以内；
2.运距：综合。</t>
  </si>
  <si>
    <t>雨污水管网疏通</t>
  </si>
  <si>
    <t>疏通管道</t>
  </si>
  <si>
    <t>次</t>
  </si>
  <si>
    <t>建渣清运</t>
  </si>
  <si>
    <t>1.废弃料品种 
2.运距</t>
  </si>
  <si>
    <t>临时彩钢围挡安拆</t>
  </si>
  <si>
    <t>临时彩钢围挡安拆暂按2.2m</t>
  </si>
  <si>
    <t>挪花坛及恢复（波纹形状）</t>
  </si>
  <si>
    <t>个</t>
  </si>
  <si>
    <t>挪花坛及恢复（方形）</t>
  </si>
  <si>
    <t>垫层模板</t>
  </si>
  <si>
    <t>构件类型：垫层</t>
  </si>
  <si>
    <t>成品保护费</t>
  </si>
  <si>
    <t>前中后街综合考虑，本项无论工程量增减按固定总价包干</t>
  </si>
  <si>
    <t>项</t>
  </si>
  <si>
    <t>小计</t>
  </si>
  <si>
    <t>二</t>
  </si>
  <si>
    <t>安装工程</t>
  </si>
  <si>
    <t>PVC- U双壁波纹排水管 De500</t>
  </si>
  <si>
    <t>1.名称：PVC- U双壁波纹排水管 
2.材质及规格：De500 
3.连接形式：承插
4.环刚度：SN8</t>
  </si>
  <si>
    <t>承插口 De500</t>
  </si>
  <si>
    <t>1.名称：橡胶止水圈 
2.规格：DN500 
3.材质：橡胶</t>
  </si>
  <si>
    <t>塑料检查井 630mm</t>
  </si>
  <si>
    <t>1.名称：塑料检查井
2.检查井材质、规格：630mm 
3.井筒、井盖、井圈材质及规格：复合材料</t>
  </si>
  <si>
    <t>砖砌检查井</t>
  </si>
  <si>
    <t>1.井口尺寸：直径D800mm、深度1500mm以内。
2.垫层材料种类、厚度:C20混凝土、厚100mm
3.砖品种、规格、强度等级:MU10烧结页岩砖、240mm×115mm×53mm
4.砂浆强度等级、配合比:M5水泥砂浆
5.内抹灰厚度20mm</t>
  </si>
  <si>
    <t>（深度2m-3m）</t>
  </si>
  <si>
    <t>高分子井盖井座</t>
  </si>
  <si>
    <t>1.名称：高分子井盖 
2.检查井材质、规格：630mm 
3.井筒、井盖、井圈材质及规格：高分子</t>
  </si>
  <si>
    <t>PVC- U双壁波纹排水管 De300（拆除）</t>
  </si>
  <si>
    <t>1.名称：PVC- U双壁波纹排水管 
2.材质及规格：De300 
3.连接形式：承插</t>
  </si>
  <si>
    <t>管沟余方弃置</t>
  </si>
  <si>
    <t>四</t>
  </si>
  <si>
    <t>综合取费</t>
  </si>
  <si>
    <t>安全文明施工费</t>
  </si>
  <si>
    <t>包含安全施工、文明施工、临时设施、人员食宿、楼层及周边因素导致的施工降效等方面的投入；
按直接工程费3%计取。</t>
  </si>
  <si>
    <t>管理费</t>
  </si>
  <si>
    <t>按直接工程费的5%计取
（一+二+三）*5%</t>
  </si>
  <si>
    <t>利润</t>
  </si>
  <si>
    <t>按直接工程费的8%计取
（一+二+三）*8%</t>
  </si>
  <si>
    <t>五</t>
  </si>
  <si>
    <t>税金</t>
  </si>
  <si>
    <t>直接工程费及综合取费为计算基数，税率9%</t>
  </si>
  <si>
    <t>合计</t>
  </si>
  <si>
    <t>（一+二+三+四+五）</t>
  </si>
  <si>
    <t xml:space="preserve">报价说明：1、综合单价包含但不限于人工费、材料费、机械费、施工过程中的人工及材料涨价风险费、完成对应工序所需要的一切周材租赁/耗材损失/配合等费用。
2、本报价工程量为暂估，以现场实际收方签字盖章确认为准。
 </t>
  </si>
  <si>
    <t>成都英英房地产开发有限公司破产清算案维修工程
【车库出入口钢结构玻璃雨棚工程】工程量清单</t>
  </si>
  <si>
    <t>工程名称：京韵里项目消防维修改造工程\【车库雨棚】</t>
  </si>
  <si>
    <t>计量
单位</t>
  </si>
  <si>
    <t>金额（元）</t>
  </si>
  <si>
    <t>汽车坡道、自行车坡道玻璃采光雨棚</t>
  </si>
  <si>
    <t>1.玻璃雨篷固定方式:200*200*5
2.龙骨材料种类、规格、中距:120*80*4矩管表面均采用氟碳喷涂，中距综合考虑
3.玻璃材料品种、规格:6+1.52PVB+6钢化夹胶玻璃
4.连接件及螺栓:与主体连接的转接件满足设计要求
5.嵌缝、塞口材料种类:根据设计要求
6.按玻璃雨棚外边线水平投影面积计算
7.其他:满足施工图纸、设计规范、验收规范及现行技术标准要求；满足招标文件要求</t>
  </si>
  <si>
    <t>汽车坡道玻璃采光立面</t>
  </si>
  <si>
    <t>1.玻璃雨篷固定方式:驳接爪
2.龙骨材料种类、规格、中距:120*60*4矩管、80*80*3矩管、120*80*4矩管表面均采用氟碳喷涂，中距综合考虑。
3.玻璃材料品种、规格:6+1.52PVB+6钢化夹胶玻璃
4.连接件及螺栓:与主体连接的转接件满足设计要求
5.嵌缝、塞口材料种类:根据设计要求
6.按玻璃雨棚外边线水平投影面积计算
7.其他:满足施工图纸、设计规范、验收规范及现行技术标准要求；满足招标文件要求</t>
  </si>
  <si>
    <t>汽车坡道50*50*5矩管氟碳喷涂格栅</t>
  </si>
  <si>
    <t>1.固定方式：详见图纸
2.格栅材料种类、规格、中距:50*50*5矩管净距100mm，除锈、防锈漆，表面氟碳喷涂
4.连接件及螺栓:与主体连接的转接件满足设计要求
5.嵌缝、塞口材料种类:根据设计要求
6.按格栅垂直投影面积计算
7.其他:满足施工图纸、设计规范、验收规范及现行技术标准要求；满足招标文件要求</t>
  </si>
  <si>
    <t>自行车坡道30*30*2矩管氟碳喷涂格栅</t>
  </si>
  <si>
    <t>1.固定方式：详见图纸
2.格栅材料种类、规格、中距:30*30*2矩管净距100mm，除锈、防锈漆，表面氟碳喷涂
4.连接件及螺栓:与主体连接的转接件满足设计要求
5.嵌缝、塞口材料种类:根据设计要求
6.按格栅垂直投影面积计算
7.其他:满足施工图纸、设计规范、验收规范及现行技术标准要求；满足招标文件要求</t>
  </si>
  <si>
    <t>坡道外侧（含3#楼内侧）墙面及压顶芝麻白花岗岩石材</t>
  </si>
  <si>
    <t>1.基层类型:水泥砂浆墙面
2.20mm厚芝麻白荔枝面花岗岩,规格600mm宽以内
3.石材胶粘剂粘贴
4.防护材料种类:满足施工验收规范要求
5.缝宽、嵌缝材料种类:中性硅酮耐候胶</t>
  </si>
  <si>
    <t>坡道压顶原有石材拆除及安装（安装立柱预埋件）</t>
  </si>
  <si>
    <t>1.内容:拆除原压顶20mm厚芝麻白荔枝面花岗岩
2.石材开200*200mm预埋件孔、安装20mm厚芝麻白荔枝面花岗岩,规格600mm宽以内
3.石材胶粘剂粘贴
4.预埋件规格、间距：200*200*5镀锌钢板，间距1m，采用膨胀螺栓固定，间距1m。
4.防护材料种类:满足施工验收规范要求
5.缝宽、嵌缝材料种类:中性硅酮耐候胶</t>
  </si>
  <si>
    <t>钢化夹胶玻璃于石材台面接缝处理</t>
  </si>
  <si>
    <t>1、嵌缝材料种类：硅酮玻璃胶</t>
  </si>
  <si>
    <t>内侧原乳胶漆铲除、刷界面剂</t>
  </si>
  <si>
    <t>1.乳胶漆铲除
2.刷界面剂
3.满足贴石材施工规范</t>
  </si>
  <si>
    <t>坡道内侧（不含3#楼）墙面普通外墙涂料</t>
  </si>
  <si>
    <t>1.基层类型:水泥砂浆墙面修补
2.界面剂一道
3.3mm外墙柔性耐水腻子
4.普通外墙涂料一底两面
5.防护材料种类:满足施工验收规范要求</t>
  </si>
  <si>
    <t>满堂脚手架搭拆</t>
  </si>
  <si>
    <t>1.满堂钢管脚手架搭拆
2.脚手架租赁
3.搭拆满足施工规范
4.多次搭拆、场内搬运及进出场费
5.计算方式：按水平投影面积计算</t>
  </si>
  <si>
    <t>措施项</t>
  </si>
  <si>
    <t>1.工程水电费
2.成品保护
3.垂直运输及水平运输、吊车设备进出场
4.障碍物及场地清理
5.建渣清运
6.配合物业费用</t>
  </si>
  <si>
    <t>不含税小计</t>
  </si>
  <si>
    <t>成都英英房地产开发有限公司破产清算案维修工程
【零星】工程量清单</t>
  </si>
  <si>
    <t>项目特征</t>
  </si>
  <si>
    <t>土建类</t>
  </si>
  <si>
    <t>墙面抹灰层剔除</t>
  </si>
  <si>
    <t>1.铲除、清理；
2.厚度综合考虑。</t>
  </si>
  <si>
    <t>m²</t>
  </si>
  <si>
    <t>墙面抹灰恢复</t>
  </si>
  <si>
    <t>1.清理基层；
2.调运砂浆及水泥石子浆；
3.刷素水泥浆；
4.砂浆抹面（厚度综合考虑）、压光、清洗；
5.养护。</t>
  </si>
  <si>
    <t>墙、地面面砖铲除</t>
  </si>
  <si>
    <t>1.铲除（含面层及粘接层，厚度综合考虑）、清理；
2 含通体砖  玻化砖  劈开砖  马赛克等</t>
  </si>
  <si>
    <t>墙、地面面砖恢复</t>
  </si>
  <si>
    <t xml:space="preserve">1.清理基层表面、弹线。
2.调运砂浆或粘接剂（厚度综合考虑）、选料、贴
面层、修嵌 缝隙。
3.清洁表面等全部操作过程。
4.主材费，主材按市场价格执行，
</t>
  </si>
  <si>
    <t>地面找平层剔除</t>
  </si>
  <si>
    <t>地面找平层恢复</t>
  </si>
  <si>
    <t>天棚抹灰层剔除</t>
  </si>
  <si>
    <t>1.铲除（厚度综合考虑）、清理；
2.含简易脚手架。</t>
  </si>
  <si>
    <t>天棚抹灰恢复</t>
  </si>
  <si>
    <t>1.清理基层；
2.调运砂浆及水泥石子浆；
3.刷素水泥浆；
4.砂浆抹面（厚度综合考虑）、压光、清洗；
5.养护。
6.含简易脚手架。</t>
  </si>
  <si>
    <t>水泥砂浆填灌</t>
  </si>
  <si>
    <t>1.清扫、冲洗、划线、定位、灌缝、填缝等；
2.缝宽度综合考虑。</t>
  </si>
  <si>
    <t>墙面及天棚乳胶漆恢复</t>
  </si>
  <si>
    <t>1.刷底漆、找补腻子、打磨、面漆等全部操作过程
2 含简易脚手架</t>
  </si>
  <si>
    <t>砖砌体拆除</t>
  </si>
  <si>
    <t>1.拆除时采取的安全措施，拆除材料的清理、集中、分类堆码和垃圾归堆。</t>
  </si>
  <si>
    <t>m³</t>
  </si>
  <si>
    <t>人工砌砖</t>
  </si>
  <si>
    <t>1.调、运、铺砂浆。
2.砌砖。</t>
  </si>
  <si>
    <t>安全防护密目网</t>
  </si>
  <si>
    <t>材料运输，高空作业，安全网挂设，成品保护，安全防护措施</t>
  </si>
  <si>
    <t>脚手架搭设（按水平投影）</t>
  </si>
  <si>
    <t>1.除简易脚手架以外的钢管脚手架搭设（适用于3m以上的部位）；
2.工程量按水平投影面积计算。</t>
  </si>
  <si>
    <t>脚手架搭设（按立面投
影）</t>
  </si>
  <si>
    <t>1.除简易脚手架以外的钢管脚手架搭设（适用于3m
以上的部位）；
2.工程量按立面展开投影面积计算。</t>
  </si>
  <si>
    <t>建渣外运</t>
  </si>
  <si>
    <t>1.运距：小区内建渣池，1Km以内；
2.运距需甲方签字确认；
3.含清扫卫生。</t>
  </si>
  <si>
    <t>建渣回填</t>
  </si>
  <si>
    <t>1.建渣来源自行考虑。</t>
  </si>
  <si>
    <t>屋面瓦拆除及恢复</t>
  </si>
  <si>
    <t>1.含保温层拆除及恢复，基层综合考虑
2.含主材费用。</t>
  </si>
  <si>
    <t>原有地面块料面层及粘接层拆除</t>
  </si>
  <si>
    <t>1.铲除、清理；
2.剔除至基层；
3.厚度20mm。</t>
  </si>
  <si>
    <t>原有地面块料面层及粘接层拆除厚度每增加5mm</t>
  </si>
  <si>
    <t>1.铲除、清理；
2.剔除至基层；</t>
  </si>
  <si>
    <t>原有墙面腻子、抹灰层拆除</t>
  </si>
  <si>
    <t>1.铲除、清理；
2.剔除至基层；
3.厚度综合考虑。</t>
  </si>
  <si>
    <t>基层抹灰处理</t>
  </si>
  <si>
    <t>1.恢复至原厚度，厚度综合考虑。</t>
  </si>
  <si>
    <t>卷材防水处理及保护层</t>
  </si>
  <si>
    <t>1.根据具体项目及部位重新做找平层、防水及保护层，费用综合考虑。</t>
  </si>
  <si>
    <t>涂料防水处理及保护层</t>
  </si>
  <si>
    <t>炉渣回填</t>
  </si>
  <si>
    <t>恢复至原厚度。</t>
  </si>
  <si>
    <t>炉渣保护层（砂浆）</t>
  </si>
  <si>
    <t>厚度综合考虑。</t>
  </si>
  <si>
    <t>抹抗裂砂浆，铺钢丝网</t>
  </si>
  <si>
    <t>砂浆厚度综合考虑，钢丝网符合要求</t>
  </si>
  <si>
    <t>干挂石材拆除3.5米以下</t>
  </si>
  <si>
    <t>不含拆除钢龙骨。</t>
  </si>
  <si>
    <t>干挂石材恢复</t>
  </si>
  <si>
    <t>包含主材费，含安装钢龙骨，主材根据具体项目要求更换</t>
  </si>
  <si>
    <t>管道结构剔槽（暗埋）</t>
  </si>
  <si>
    <t>套管结构破除</t>
  </si>
  <si>
    <t>处</t>
  </si>
  <si>
    <t>管道防水处理及保护层</t>
  </si>
  <si>
    <t>根据具体项目及部位重新做防水及保护层，费用综合考虑。</t>
  </si>
  <si>
    <t>套管防水处理及保护层</t>
  </si>
  <si>
    <t>暗埋管道结构恢复</t>
  </si>
  <si>
    <t>恢复至原状。</t>
  </si>
  <si>
    <t>套管结构恢复</t>
  </si>
  <si>
    <t>地面石材铺装恢复</t>
  </si>
  <si>
    <t>1.恢复至原状。
2.包含主材费，主材需根据具体要求进行更换</t>
  </si>
  <si>
    <t>人工挖土</t>
  </si>
  <si>
    <t>土方回填</t>
  </si>
  <si>
    <t>土方来源综合考虑。</t>
  </si>
  <si>
    <t>夯实地坪</t>
  </si>
  <si>
    <t>水污水井零星砌砖</t>
  </si>
  <si>
    <t>雨污水井零星抹灰</t>
  </si>
  <si>
    <t>零星混凝土（修补）</t>
  </si>
  <si>
    <t>混凝土地面切缝</t>
  </si>
  <si>
    <t>分线、机械切割、深度8cm-10cm</t>
  </si>
  <si>
    <t>剔打外墙砖</t>
  </si>
  <si>
    <t>1.剔除、清理；
2.采用切割方式，避免锤击破坏周围的墙砖</t>
  </si>
  <si>
    <t>粘贴外墙砖</t>
  </si>
  <si>
    <t>1.恢复至原状；
2.含主材价格；
3.外墙机械、脚手架等另列。</t>
  </si>
  <si>
    <t>简易打围</t>
  </si>
  <si>
    <t>警示桩、警示带、警示标识、PVC围挡</t>
  </si>
  <si>
    <t>成品打围</t>
  </si>
  <si>
    <t>混凝土浇筑</t>
  </si>
  <si>
    <t>混凝土制作、运输、浇筑、振捣、压光、养护。</t>
  </si>
  <si>
    <t>强化地板安装</t>
  </si>
  <si>
    <t>安装地板，防潮垫，金属扣条，成品保护，建渣清理，厚度1.2cm</t>
  </si>
  <si>
    <t>实木地板安装</t>
  </si>
  <si>
    <t>安装地板，木龙骨，金属扣条成品保护，建渣清运</t>
  </si>
  <si>
    <t>㎡</t>
  </si>
  <si>
    <t>木工板做成品保护</t>
  </si>
  <si>
    <t>1.5cm厚木工板铺设墙、地面</t>
  </si>
  <si>
    <t>其它材料做成品保护</t>
  </si>
  <si>
    <t>专用成品保护地垫，聚乙烯保护膜，土工布，彩条布。</t>
  </si>
  <si>
    <t>安全防护通道</t>
  </si>
  <si>
    <t>临时通道  根据现场情况对施工范围有人出入处设防护棚 所用木板 栏杆架 密目式安全网封闭等材料综合单价考虑，按投影面积计算</t>
  </si>
  <si>
    <t>石材更换安装</t>
  </si>
  <si>
    <t>1.施工面清理；2.成品保护；3.剔除石材；4.剔除砂浆至基层；5.基层处理；6.粘贴石材；7.修补窗台. 门槛周边腻子涂料；8.清运保洁</t>
  </si>
  <si>
    <t>花岗石石球安装</t>
  </si>
  <si>
    <t>$500mm石球制作、运输、安装</t>
  </si>
  <si>
    <t>挖土及回填</t>
  </si>
  <si>
    <t>人工挖、填、运输、挖栽植物等</t>
  </si>
  <si>
    <t>砼墙开孔（ф160mm以下，墙厚240mm以下）</t>
  </si>
  <si>
    <t>成品保护，开孔，局部损坏修复</t>
  </si>
  <si>
    <t>砼墙开孔（ф82.6mm以下，墙厚240mm以下）</t>
  </si>
  <si>
    <t>砖墙开孔（ф160mm以下，墙厚240mm以下）</t>
  </si>
  <si>
    <t>砖墙开孔（ф82.6mm以下，墙厚240mm以下）</t>
  </si>
  <si>
    <t>砖墙开孔（ф50mm以下，墙厚240mm以下）</t>
  </si>
  <si>
    <t>砼墙开孔（ф200mm以下，墙厚240mm以下）</t>
  </si>
  <si>
    <t>砼墙开孔（ф50mm以下，墙厚240mm以下）</t>
  </si>
  <si>
    <t>砼板开孔（ф150mm以下，板厚120mm以下）</t>
  </si>
  <si>
    <t>砼板开孔（ф110mm以下，板厚120mm以下）</t>
  </si>
  <si>
    <t>砼板开孔（ф82.6mm以下，板厚120mm以下）</t>
  </si>
  <si>
    <t>砼板开孔（ф50mm以下，板厚120mm以下）</t>
  </si>
  <si>
    <t>砼板开孔（ф150mm以下，板厚及200mm以下）</t>
  </si>
  <si>
    <t>砼板开孔（ф110mm以下，板厚及200mm以下）</t>
  </si>
  <si>
    <t>砼板开孔（ф82.6mm以下，板厚及200mm以下）</t>
  </si>
  <si>
    <t>砼板开孔（ф50mm以下，板厚及200mm以下）</t>
  </si>
  <si>
    <t>金属面漆清理、除锈、基层处理、刷漆（一油一底）</t>
  </si>
  <si>
    <t>金属面清理、除锈、基层处理（含原子灰），刷漆，成品保护</t>
  </si>
  <si>
    <t>抹灰面油漆清理、基层处理、刷漆（一油一底）</t>
  </si>
  <si>
    <t>抹灰面清理、基层处理（含原子灰），刷漆，成品保护</t>
  </si>
  <si>
    <t>木质面油漆清理、基层处理刷漆（一油一底）</t>
  </si>
  <si>
    <t>木质面清理、基层处理（含原子灰），刷漆，成品保护</t>
  </si>
  <si>
    <t>室内铲除乳胶漆层</t>
  </si>
  <si>
    <t>成品保护，铲除乳胶漆（包括腻子层）</t>
  </si>
  <si>
    <t>涂刷乳胶漆层</t>
  </si>
  <si>
    <t>成品保护，涂刷乳胶漆2遍</t>
  </si>
  <si>
    <t>室内铲除腻子层</t>
  </si>
  <si>
    <t>成品保护，铲除腻子层</t>
  </si>
  <si>
    <t>室内涂刷腻子层</t>
  </si>
  <si>
    <t>成品保护，基层护理，腻子涂刷（2遍），腻子打磨，建渣清理</t>
  </si>
  <si>
    <t>室内铲除抹灰层</t>
  </si>
  <si>
    <t>成品保护，抹灰层切割，抹灰层剔除，建渣清运，保洁</t>
  </si>
  <si>
    <t>室内粉刷抹灰层（砂浆种类配比综合考虑）</t>
  </si>
  <si>
    <t>基层清理，砂浆制作、运输，底层抹灰，抹面层，建渣清运，保洁，成品保护</t>
  </si>
  <si>
    <t>墙体拆除</t>
  </si>
  <si>
    <t>1、墙体类型：综合（剪力墙除外）
2、成品保护，墙体拆除，建渣清运，保洁</t>
  </si>
  <si>
    <t>墙体砌筑（空心烧结砖，砂浆配比综合考虑）</t>
  </si>
  <si>
    <t>砂浆（综合）制作、运输，砌砖，材料运输，建渣清运，保洁，成品保护</t>
  </si>
  <si>
    <t>墙体砌筑（实心烧结砖，砂浆配比综合考虑）</t>
  </si>
  <si>
    <t>室内墙、地砖剔除</t>
  </si>
  <si>
    <t>成品保护，砖石板材拆除，建渣清运，保洁</t>
  </si>
  <si>
    <t>室内墙、地砖粘贴</t>
  </si>
  <si>
    <t>基层清理、铺设垫层、抹找平层，面层铺设，美缝、勾缝，建渣清运，保洁，成品保护</t>
  </si>
  <si>
    <t>剔除地面石材</t>
  </si>
  <si>
    <t>成品保护，石材拆除，建渣清运，保洁</t>
  </si>
  <si>
    <t>地面石材粘贴</t>
  </si>
  <si>
    <t>砂浆粘贴，含石材</t>
  </si>
  <si>
    <t>外墙乳胶漆拆除</t>
  </si>
  <si>
    <t>成品保护，高空作业，拆除清理，外墙乳胶漆（包含铲除腻子层），建渣清运</t>
  </si>
  <si>
    <t>外墙乳胶漆涂刷（2遍）</t>
  </si>
  <si>
    <t>成品保护，高空作业，外墙乳胶漆涂刷，建渣清运</t>
  </si>
  <si>
    <t>外墙面铲除抹灰层</t>
  </si>
  <si>
    <t>成品保护，高空作业，拆除清理外墙抹灰层，建渣清运</t>
  </si>
  <si>
    <t>外墙面粉刷抹灰层（砂浆配比综合考虑）</t>
  </si>
  <si>
    <t>成品保护，高空作业，外墙抹灰层粉刷，建渣清运</t>
  </si>
  <si>
    <t>砼地坪浇筑</t>
  </si>
  <si>
    <t>混凝土制作、运输、浇筑、振捣、压光、养护</t>
  </si>
  <si>
    <t>找平层或砂浆地坪浇筑（清水地坪）</t>
  </si>
  <si>
    <t>砂浆制作、运输、浇筑、振捣、压光、养护</t>
  </si>
  <si>
    <t>找平层或砂浆地坪拆除</t>
  </si>
  <si>
    <t>砂浆地坪剔打，建渣清运，保洁，成品保护</t>
  </si>
  <si>
    <t>模板制安</t>
  </si>
  <si>
    <t>制作、安装模板</t>
  </si>
  <si>
    <t>螺纹钢筋制安直径12-18</t>
  </si>
  <si>
    <t>1、HRB400圆钢直径12-18。
2、钢筋加工、安装、调试、检测。</t>
  </si>
  <si>
    <t>t</t>
  </si>
  <si>
    <t>拆除石膏板吊顶或墙面木基层</t>
  </si>
  <si>
    <t>石膏板吊顶单层</t>
  </si>
  <si>
    <t>轻钢龙骨单层普通纸石膏板平顶</t>
  </si>
  <si>
    <t>石膏板吊顶双层</t>
  </si>
  <si>
    <t>轻钢龙骨双层普通纸石膏板平顶</t>
  </si>
  <si>
    <t>室内铲除墙纸层</t>
  </si>
  <si>
    <t>成品保护，铲除墙纸层（包括腻子层）</t>
  </si>
  <si>
    <t>基膜处理层</t>
  </si>
  <si>
    <t>墙纸底基膜处理层</t>
  </si>
  <si>
    <t>室内粘贴墙纸层</t>
  </si>
  <si>
    <t>成品保护，墙纸粘贴</t>
  </si>
  <si>
    <t>墙体砌筑（轻质隔墙）纸面石膏板、轻钢龙骨</t>
  </si>
  <si>
    <t>墙体砌筑（页岩多孔砖砖，砂浆配比综合考虑）</t>
  </si>
  <si>
    <t>室内天棚、墙面通长缝纹处理</t>
  </si>
  <si>
    <t>饰面层、抹灰层切割，拆除饰面层、抹灰层，基体裂纹修补，挂抗裂钢丝网，抹灰，饰面，建渣清运，保洁，成品保护</t>
  </si>
  <si>
    <t>剔除总坪石材</t>
  </si>
  <si>
    <t>剔除墙面石材</t>
  </si>
  <si>
    <t>墙面石材粘贴</t>
  </si>
  <si>
    <t>素水泥浆一道，水泥砂浆粘贴层，石材铺贴，擦缝，含石材</t>
  </si>
  <si>
    <t>干挂石材安装</t>
  </si>
  <si>
    <t>1、石材厚度25mm考虑，材料厚度不同调整价差
2、含骨架、及锚固件，规格型号及锚固方式同原墙面</t>
  </si>
  <si>
    <t>干挂石材拆除3.5米以上</t>
  </si>
  <si>
    <t>高度超过3.5米以上，采用专项脚手架另计</t>
  </si>
  <si>
    <t>室内砼墙/地面、顶棚剔打（10mm厚度以内）</t>
  </si>
  <si>
    <t>砼墙/地面、顶棚剔打，建渣清运，保洁，成品保护</t>
  </si>
  <si>
    <t>室内砼墙/地面、顶棚剔打（20mm厚度以内）</t>
  </si>
  <si>
    <t>室内砼墙/地面、顶棚剔打（30mm厚度以内）</t>
  </si>
  <si>
    <t>砼构配件、坚石剔打</t>
  </si>
  <si>
    <t>砼构配件、坚石剔打，建渣清运，保洁，成品保护</t>
  </si>
  <si>
    <t>外墙面渗漏水处理（单处渗漏水范围1㎡以内，外墙砖饰面）</t>
  </si>
  <si>
    <t>成品保护，高空作业、外墙饰面层、保温层、找平层拆除清理，外墙基体防水处理，恢复外墙饰面层，建渣清运</t>
  </si>
  <si>
    <t>外墙面渗漏水处理（单处渗漏水范围2㎡以内，外墙砖饰面）</t>
  </si>
  <si>
    <t>外墙面渗漏水处理（单处渗漏水范围3㎡以内，外墙砖饰面）</t>
  </si>
  <si>
    <t>外墙面渗漏水处理（单处渗漏水范围4㎡以内，外墙砖饰面）</t>
  </si>
  <si>
    <t>外墙面渗漏水处理（单处渗漏水范围4㎡以上，外墙砖饰面）</t>
  </si>
  <si>
    <t>外墙面渗漏水处理（单处渗漏水范围1㎡以内，涂料饰面）</t>
  </si>
  <si>
    <t>外墙面渗漏水处理（单处渗漏水范围2㎡以内，涂料饰面）</t>
  </si>
  <si>
    <t>外墙面渗漏水处理（单处渗漏水范围3㎡以内，涂料饰面）</t>
  </si>
  <si>
    <t>外墙面渗漏水处理（单处渗漏水范围4㎡以内，涂料饰面）</t>
  </si>
  <si>
    <t>外墙面渗漏水处理（单处渗漏水范围4㎡以上，涂料饰面）</t>
  </si>
  <si>
    <t>外墙面渗漏水处理（单处渗漏水范围1㎡以内，幕墙外墙）</t>
  </si>
  <si>
    <t>外墙面渗漏水处理（单处渗漏水范围2㎡以内，幕墙外墙）</t>
  </si>
  <si>
    <t>外墙面渗漏水处理（单处渗漏水范围3㎡以内，幕墙外墙）</t>
  </si>
  <si>
    <t>外墙面渗漏水处理（单处渗漏水范围4㎡以内，幕墙外墙）</t>
  </si>
  <si>
    <t>外墙面渗漏水处理（单处渗漏水范围4㎡以上，幕墙外墙）</t>
  </si>
  <si>
    <t>飘窗台板渗漏水</t>
  </si>
  <si>
    <t>成品保护，高空作业，飘窗台板保护层、防水层、找平层拆除清理，飘窗台板保护层、防水层、找平层重做，建渣清运</t>
  </si>
  <si>
    <t>空调台板渗漏水</t>
  </si>
  <si>
    <t>成品保护，高空作业，空调台板保护层、防水层、找平层拆除清理，空调台板保护层、防水层、找平层重做，建渣清运</t>
  </si>
  <si>
    <t>外墙砖剔除</t>
  </si>
  <si>
    <t>成品保护，高空作业，拆除清理外墙砖，建渣清运</t>
  </si>
  <si>
    <t>外墙砖粘贴</t>
  </si>
  <si>
    <t>成品保护，高空作业，基层处理，外墙砖粘贴，勾缝，建渣清运</t>
  </si>
  <si>
    <t>室外地砖剔除</t>
  </si>
  <si>
    <t>成品保护，拆除清理地砖，建渣清运</t>
  </si>
  <si>
    <t>室外地砖粘贴</t>
  </si>
  <si>
    <t>成品保护，基层处理，地砖粘贴，勾缝，建渣清运</t>
  </si>
  <si>
    <t>外墙面铲除腻子层</t>
  </si>
  <si>
    <t>成品保护，高空作业，拆除清理外墙腻子层，建渣清运</t>
  </si>
  <si>
    <t>外墙面涂刷腻子层（2遍）</t>
  </si>
  <si>
    <t>成品保护，高空作业，外墙腻子层涂刷，建渣清运</t>
  </si>
  <si>
    <t>外墙面拆除保温层</t>
  </si>
  <si>
    <t>成品保护，高空作业，拆除清理外墙保温层，建渣清运</t>
  </si>
  <si>
    <t>外墙面安装保温层</t>
  </si>
  <si>
    <t>成品保护，高空作业，外墙保温层安装，建渣清运</t>
  </si>
  <si>
    <t>屋面保温隔热层施工（炉渣）</t>
  </si>
  <si>
    <t>保温隔热层施工，材料转运，保洁，成品保护</t>
  </si>
  <si>
    <t>屋面保温隔热层施工（珍珠岩）</t>
  </si>
  <si>
    <t>墙地面花岗石、大理石粘贴（1：2.0水泥砂浆）（石材费用另计）</t>
  </si>
  <si>
    <t>基层清理、铺设垫层、抹找平层，面层铺设，勾缝，建渣清运，保洁，成品保护</t>
  </si>
  <si>
    <t>木地板拆除</t>
  </si>
  <si>
    <t>木地板拆除，建渣清运，保洁，成品保护</t>
  </si>
  <si>
    <t>铝塑板拆除、安装</t>
  </si>
  <si>
    <t>拆除，安装，成品保护，建渣清理，工完场清，达到验收标准。</t>
  </si>
  <si>
    <t>饰面板做色清漆饰面</t>
  </si>
  <si>
    <t>成品保护，涂刷色清漆饰面，工完场清，达到验收标准。</t>
  </si>
  <si>
    <t>硅藻泥修补</t>
  </si>
  <si>
    <t>腻子+大面同色硅藻泥，厚度1.5mm</t>
  </si>
  <si>
    <t>模板增加层</t>
  </si>
  <si>
    <t>1、模板及支架；高度3.6米以上，增加2.4米为一个增加层。</t>
  </si>
  <si>
    <t>管洞封堵</t>
  </si>
  <si>
    <t>基层清理，堵漏剂填实，防水层处理</t>
  </si>
  <si>
    <t>圆钢制安</t>
  </si>
  <si>
    <t>HPB300圆钢直径综合。</t>
  </si>
  <si>
    <t>螺纹钢筋制安直径20-25</t>
  </si>
  <si>
    <t>HRB400圆钢直径20-25。</t>
  </si>
  <si>
    <t>外墙真石漆</t>
  </si>
  <si>
    <t>外墙腻子+大面同色真石漆，厚度2mm</t>
  </si>
  <si>
    <t>采光井安装</t>
  </si>
  <si>
    <t>1、采光井安装
2、含主材玻璃及钢骨架</t>
  </si>
  <si>
    <t>窗帘盒</t>
  </si>
  <si>
    <t>木工板窗帘盒+乳胶漆恢复</t>
  </si>
  <si>
    <t>拆除GRC</t>
  </si>
  <si>
    <t xml:space="preserve">投标自行考虑拆除方式，高度超过3.5米以上人工费乘以1.2其余单价不变，拆除方式投标人自行考虑。需搭设脚手架另计脚手架费用
</t>
  </si>
  <si>
    <t>恢复GRC</t>
  </si>
  <si>
    <t>1、拆除、恢复采用脚手架只计入一次，
2、GRC安装包含饰面层恢复。</t>
  </si>
  <si>
    <t>地面打磨（地坪漆）</t>
  </si>
  <si>
    <t>防腐木地板拆除</t>
  </si>
  <si>
    <t>1.基层龙骨拆除2.面层防腐木地板拆除3.地面清扫</t>
  </si>
  <si>
    <t>安装防腐木地板</t>
  </si>
  <si>
    <t>1.厚2.5-3cm厚防腐木地板2.基层50*50mm木龙骨安装</t>
  </si>
  <si>
    <t>不锈钢门制作安装</t>
  </si>
  <si>
    <t>1.不锈钢矩管、不锈钢板材2.焊接打磨3.安装调试4.卫生保洁</t>
  </si>
  <si>
    <t>铺设炒油路面</t>
  </si>
  <si>
    <t>1.炒油运输铺设2.压路机压实3.厚6cm4.工程量大小综合计算</t>
  </si>
  <si>
    <t>1.0厚不锈钢风管</t>
  </si>
  <si>
    <t>1.不锈钢风管2.焊接打磨3.安装调试4.卫生保洁</t>
  </si>
  <si>
    <t>成品机制烟道</t>
  </si>
  <si>
    <t>300*400*15</t>
  </si>
  <si>
    <t>250*300*15</t>
  </si>
  <si>
    <t xml:space="preserve">m </t>
  </si>
  <si>
    <t>400*500*15</t>
  </si>
  <si>
    <t>烟道镀锌铁皮</t>
  </si>
  <si>
    <t>1mm厚镀锌铁皮</t>
  </si>
  <si>
    <t>不锈钢止回阀</t>
  </si>
  <si>
    <t>Φ160</t>
  </si>
  <si>
    <t>不锈钢风帽</t>
  </si>
  <si>
    <t>Φ400</t>
  </si>
  <si>
    <t>装饰</t>
  </si>
  <si>
    <t>铝塑板安装</t>
  </si>
  <si>
    <t>包含材料费、运输费、损耗等费用</t>
  </si>
  <si>
    <t>铝单板安装</t>
  </si>
  <si>
    <t>隔音棉安装</t>
  </si>
  <si>
    <t>机房硅酸钙吸音板</t>
  </si>
  <si>
    <t>木质吸音板</t>
  </si>
  <si>
    <t>木工板基层制作</t>
  </si>
  <si>
    <t>实木饰面板</t>
  </si>
  <si>
    <t>竹纤维饰面板安装</t>
  </si>
  <si>
    <t>包含材料费、运输费、损耗等费用、基层费用</t>
  </si>
  <si>
    <t>高分子地沟盖板</t>
  </si>
  <si>
    <t>包含材料费、运输费、损耗等费用、基层费用，厚4cm</t>
  </si>
  <si>
    <t>镀锌格栅安装</t>
  </si>
  <si>
    <t>包含材料费、运输费、损耗等费用、基层费用，厚度5cm</t>
  </si>
  <si>
    <t>矿棉板吊顶</t>
  </si>
  <si>
    <t>墙地面，面砖安装</t>
  </si>
  <si>
    <t>包含材料费、运输费、损耗等费用.含主材</t>
  </si>
  <si>
    <t>石英石台面板安装</t>
  </si>
  <si>
    <t>钢化背漆玻璃（10mm厚）安装</t>
  </si>
  <si>
    <t>钢化艺术玻璃（10mm厚）安装</t>
  </si>
  <si>
    <t>不锈钢装饰板（展开面宽100mm以上）安装</t>
  </si>
  <si>
    <t>木质踢脚线</t>
  </si>
  <si>
    <t>不锈钢踢脚线</t>
  </si>
  <si>
    <t>硅澡泥墙面</t>
  </si>
  <si>
    <t>基理漆墙面</t>
  </si>
  <si>
    <t>艺术涂料墙面</t>
  </si>
  <si>
    <t>金钢砂地面</t>
  </si>
  <si>
    <t>透水混凝土地面</t>
  </si>
  <si>
    <t>包含材料费、运输费、损耗等费用.厚度10cm</t>
  </si>
  <si>
    <t>做EPDM地面</t>
  </si>
  <si>
    <t>包含材料费、运输费、损耗等.按厚度1cm</t>
  </si>
  <si>
    <t>彩钢单层板（0.326mm厚）房搭建</t>
  </si>
  <si>
    <t>包含材料费、运输费、损耗等费用，基层矩管龙骨</t>
  </si>
  <si>
    <t>彩钢夹心板（50mm厚）房搭建</t>
  </si>
  <si>
    <t>彩钢夹心板（100mm厚）房搭建</t>
  </si>
  <si>
    <t>轻钢龙骨纸面石膏板干墙（双面）</t>
  </si>
  <si>
    <t>75龙骨、天地龙骨、穿心龙骨、纸面石膏板、辅材</t>
  </si>
  <si>
    <t>轻钢龙骨纸面石膏板干墙（单面）</t>
  </si>
  <si>
    <t>铝合金雨棚</t>
  </si>
  <si>
    <t>防水类</t>
  </si>
  <si>
    <t>墙砖面外墙渗漏（用吊篮）</t>
  </si>
  <si>
    <t>1.现场维护；2.采用吊兰；3.剔打外墙砖层至基层清理；4.堵漏；5.挂网抹灰找平保温层；6.外墙淋水试验；7.砖面恢复；8.保洁</t>
  </si>
  <si>
    <t>墙砖面外墙渗漏（不用吊篮）</t>
  </si>
  <si>
    <t>1.现场维护；2.剔打外墙砖至基层清理；3.堵漏；4.挂网抹灰找平保温层；5.外墙淋水试验；6.砖面恢复；7.保洁</t>
  </si>
  <si>
    <t>涂料面外墙渗漏（用吊篮）</t>
  </si>
  <si>
    <t>1.现场维护；2.采用吊兰；3.剔打外墙涂装层防水砂浆层至基层清理；4.堵漏；5.挂网抹灰找平保温层；6.外墙淋水试验；7.涂装层恢复；8.保洁</t>
  </si>
  <si>
    <t>涂料面外墙渗漏（不用吊篮）</t>
  </si>
  <si>
    <t>1.现场维护；2.剔打外墙涂装层防水砂浆层至基层清理；3.堵漏；4.挂网抹灰找平保温层；5.外墙淋水试验；6.涂装层恢复；7.保洁</t>
  </si>
  <si>
    <t>屋面裂缝修补</t>
  </si>
  <si>
    <t>修补</t>
  </si>
  <si>
    <t>屋面各部位渗漏</t>
  </si>
  <si>
    <t>1.场地清理；2. 闭水找漏水点；3.场地打围; 4.剔打刚性保护层;5.剔打保温层砂浆层至基层;6. 闭水找漏水点；  7.漏水点基层处理;8. 闭水检验；9.做聚氨酯防水层； 10.做防水保护层;11.做保温； 12.保温保护层;13. 刚性保护层； 14.建渣清运</t>
  </si>
  <si>
    <t>屋面通气管道破损</t>
  </si>
  <si>
    <t>暗埋给水管道渗漏水维修</t>
  </si>
  <si>
    <t>1.水管打压；2.施工面清理；3.成品保护；4.踢打施工面；5.换水管（含管件）；</t>
  </si>
  <si>
    <t>吊顶内给水管渗漏维修</t>
  </si>
  <si>
    <t>1.施工面清理；2.成品保护；3.拆面板；4.水管打压；5.换水管（含管件） ；6.保洁</t>
  </si>
  <si>
    <t>阳台外明装给水渗漏修复</t>
  </si>
  <si>
    <t>1.施工面清理；2.成品保护；4.换水管（含管件）；5.试水；6.保洁</t>
  </si>
  <si>
    <t>堵漏剂堵漏</t>
  </si>
  <si>
    <t>剔除原有管口附近水泥砖块，四周阴角用堵漏剂封堵</t>
  </si>
  <si>
    <t>地下室墙面顶面防水渗漏水处理（防水材料可采用SBS、JS、丙稀酸、聚氨酯、渗透结晶型及其它水泥基防水等材料</t>
  </si>
  <si>
    <t>成品保护，保护层、防水层、找平层拆除恢复，防水层处理恢复，基层清理，建渣清运</t>
  </si>
  <si>
    <t>防水打针</t>
  </si>
  <si>
    <t>灌浆处理防水</t>
  </si>
  <si>
    <t>针</t>
  </si>
  <si>
    <t>空调飘窗漏水</t>
  </si>
  <si>
    <t>蜘蛛人做基层抗裂砂浆找坡，面层防水堵漏，辅助工安全警示，传递材料</t>
  </si>
  <si>
    <t>给排水</t>
  </si>
  <si>
    <t>UPVC排水管安装  DN50</t>
  </si>
  <si>
    <t>管道及管件安装，含支架支墩制作安装，包含人工、材料、材料费、运输费、损耗等费用</t>
  </si>
  <si>
    <t>UPVC排水管安装  DN75</t>
  </si>
  <si>
    <t>UPVC排水管安装 DN100</t>
  </si>
  <si>
    <t>UPVC排水管安装  DN150</t>
  </si>
  <si>
    <t>UPVC排水管安装  DN200</t>
  </si>
  <si>
    <t>塑料给水管安装  DN15</t>
  </si>
  <si>
    <t>塑料给水管安装  DN20</t>
  </si>
  <si>
    <t>塑料给水管安装  DN25</t>
  </si>
  <si>
    <t>塑料给水管安装  DN32</t>
  </si>
  <si>
    <t>内衬塑钢管安装  DN40</t>
  </si>
  <si>
    <t>内衬塑钢管管安装  DN50</t>
  </si>
  <si>
    <t>内衬塑钢管管安装  DN65</t>
  </si>
  <si>
    <t>Ø300波纹管安装(川路)</t>
  </si>
  <si>
    <t>Ø400波纹管安装(川路)</t>
  </si>
  <si>
    <t>Ø500波纹管安装(川路)</t>
  </si>
  <si>
    <t>Ø600波纹管安装(川路)</t>
  </si>
  <si>
    <t>Ø800污水井盖(25t)</t>
  </si>
  <si>
    <t>套</t>
  </si>
  <si>
    <t>电井盖100*100</t>
  </si>
  <si>
    <t>排水堵塞-下层换管</t>
  </si>
  <si>
    <t>1.施工面清理；2.成品保护；3.换水管（含管件） ；4.拆装铝扣板；5.保洁</t>
  </si>
  <si>
    <t>水管穿墙穿板口处防水封堵</t>
  </si>
  <si>
    <t>1 、封堵2 、清理</t>
  </si>
  <si>
    <t>PE管漏水抢修（DN100至200）</t>
  </si>
  <si>
    <t>电热熔设备、直接、弯头、三通、辅材、人工</t>
  </si>
  <si>
    <t>铁管漏水抢修DN80-150</t>
  </si>
  <si>
    <t>直接、弯头、三通焊接</t>
  </si>
  <si>
    <t>外墙落水管漏水维修</t>
  </si>
  <si>
    <t>PVC管件、辅材、蜘蛛人、辅助工</t>
  </si>
  <si>
    <t>室内新做防水</t>
  </si>
  <si>
    <t>1.地面做保护2.基层清理3.墙面液体防水基层4.墙面丙纶防水面层</t>
  </si>
  <si>
    <t>UPVC排水管DN32</t>
  </si>
  <si>
    <t>管道及管件安装，含支架，吊架，卡子，包含人工、材料、材料费、运输费、耗损等费用</t>
  </si>
  <si>
    <t>UPVC排水管DN25</t>
  </si>
  <si>
    <t>UPVC排水管DN20</t>
  </si>
  <si>
    <t>UPVC排水管DN16</t>
  </si>
  <si>
    <t>安装蹲便器</t>
  </si>
  <si>
    <t>成品保护，安装𥖁便器冲水阀，冲水管，背水厢等，短距离搬运，二线品牌</t>
  </si>
  <si>
    <t>安装洗手盆</t>
  </si>
  <si>
    <t>洗手盆安装，不锈钢龙头，不锈钢下水，金属软管，排水管。二线品牌</t>
  </si>
  <si>
    <t>坐式大便器安装 连体水箱</t>
  </si>
  <si>
    <t>成品拖布池安装，排水管。二线品牌</t>
  </si>
  <si>
    <t>烘手器安装</t>
  </si>
  <si>
    <t>烘手器安装，包含人工、材料、材料费、运输等费用</t>
  </si>
  <si>
    <t>成品拖布池安装</t>
  </si>
  <si>
    <t>成品拖布池安装，不锈钢龙头，排水管。二线品牌</t>
  </si>
  <si>
    <t>落地式小便器安装 埋入式感应开关</t>
  </si>
  <si>
    <t>落地式小便器安装，感应开关，不锈钢下水，金属软管，排水管。二线品牌</t>
  </si>
  <si>
    <t>室内雨污水管道疏通清理（住宅）</t>
  </si>
  <si>
    <t>室内雨污水管道疏通清理（商业）</t>
  </si>
  <si>
    <t>铁雨篦子</t>
  </si>
  <si>
    <t>宽度300至400，基层清理找平，安装</t>
  </si>
  <si>
    <t>高分子雨篦子</t>
  </si>
  <si>
    <t>镀锌雨篦子</t>
  </si>
  <si>
    <t>截止阀DN25</t>
  </si>
  <si>
    <t>阀门安装，铜阀门</t>
  </si>
  <si>
    <t>截止阀DN40</t>
  </si>
  <si>
    <t>闸阀DN65</t>
  </si>
  <si>
    <t>闸阀DN50</t>
  </si>
  <si>
    <t>水表DN50</t>
  </si>
  <si>
    <t>水表安装</t>
  </si>
  <si>
    <t>柔性机制铸铁排水管DN150</t>
  </si>
  <si>
    <t>柔性机制铸铁排水管DN200</t>
  </si>
  <si>
    <t>HRSDN100</t>
  </si>
  <si>
    <t>HRSDN150</t>
  </si>
  <si>
    <t>雨水斗DN100</t>
  </si>
  <si>
    <t>雨水斗DN150</t>
  </si>
  <si>
    <t>室内 PP-R 给水管试压检测</t>
  </si>
  <si>
    <t>试压</t>
  </si>
  <si>
    <t>室内 冷水管PP-R 给水管安装（DN25及以内）</t>
  </si>
  <si>
    <t>下料、熔接、固定</t>
  </si>
  <si>
    <t>室内 冷水管PP-R 给水管安装（DN50及以内）</t>
  </si>
  <si>
    <t>室内热水管 PP-R 给水管安装（DN25及以内）</t>
  </si>
  <si>
    <t>室内 热水管PP-R 给水管安装（DN50及以内）</t>
  </si>
  <si>
    <t>室外 PP-R 给水管安装（DN50及以内）</t>
  </si>
  <si>
    <t>室外 PP-R 给水管拆除（DN50及以内，不足 1m 按 1m 计）</t>
  </si>
  <si>
    <t>切除管段、拆除管道、建渣清理</t>
  </si>
  <si>
    <t>室外 PP-R 给水管漏水处理（DN50 及以内）</t>
  </si>
  <si>
    <t>安装地漏</t>
  </si>
  <si>
    <t>1.类型：地漏
2.连接方式:零件粘接</t>
  </si>
  <si>
    <t>截止阀更换（金属DN25 及以内）</t>
  </si>
  <si>
    <t>拆除截止阀，安装截止阀</t>
  </si>
  <si>
    <t>只</t>
  </si>
  <si>
    <t>截止阀更换（金属DN50 及以内）</t>
  </si>
  <si>
    <t>闸阀更换（金属DN25 及以内）</t>
  </si>
  <si>
    <t>拆除闸阀，安装闸阀</t>
  </si>
  <si>
    <t>闸阀更换（金属DN50 及以内）</t>
  </si>
  <si>
    <t>地漏堵塞疏通</t>
  </si>
  <si>
    <t>衬塑钢管 DN25</t>
  </si>
  <si>
    <t>1.安装部位:室外
2.输送介质:给水
3.材质:衬塑钢管
4.型号、规格:DN25mm
5.连接方式:螺纹连接
6.满足设计及规范要求</t>
  </si>
  <si>
    <t>衬塑钢管 DN32</t>
  </si>
  <si>
    <t>1.安装部位:室外
2.输送介质:给水
3.材质:衬塑钢管
4.型号、规格:DN32mm
6.连接方式:螺纹连接</t>
  </si>
  <si>
    <t>衬塑钢管 DN40</t>
  </si>
  <si>
    <t>1.安装部位:室外
2.输送介质:给水
3.材质:衬塑钢管
4.型号、规格:DN40mm
5.连接方式:螺纹连接
6.满足设计及规范要求</t>
  </si>
  <si>
    <t>衬塑钢管 DN50</t>
  </si>
  <si>
    <t>1.安装部位:室外
2.输送介质:给水
3.材质:衬塑钢管
4.型号、规格:DN50mm
5.连接方式:螺纹连接
6.满足设计及规范要求</t>
  </si>
  <si>
    <t>衬塑钢管 DN65</t>
  </si>
  <si>
    <t>1.安装部位:室外
2.输送介质:给水
3.材质:衬塑钢管
4.型号、规格:DN65mm
5.连接方式:螺纹连接
6.满足设计及规范要求</t>
  </si>
  <si>
    <t>衬塑钢管 DN80</t>
  </si>
  <si>
    <t>1.安装部位:室外
2.输送介质:给水
3.材质:衬塑钢管
4.型号、规格:DN80mm
5.连接方式:螺纹连接
6.满足设计及规范要求</t>
  </si>
  <si>
    <t>衬塑钢管 DN100</t>
  </si>
  <si>
    <t>1.安装部位:室外
2.输送介质:给水
3.材质:衬塑钢管
4.型号、规格:DN100mm
5.连接方式:螺纹连接
6.满足设计及规范要求</t>
  </si>
  <si>
    <t>热镀锌钢管 DN65</t>
  </si>
  <si>
    <t>1.安装部位:室外
2.输送介质:排水
3.材质:热镀锌钢管
4.型号、规格:DN65mm
5.连接方式:螺纹连接
6.满足设计及规范要求</t>
  </si>
  <si>
    <t>热镀锌钢管 DN80</t>
  </si>
  <si>
    <t>1.安装部位:室外
2.输送介质:排水
3.材质:热镀锌钢管
4.型号、规格:DN80mm
5.连接方式:螺纹连接
6.满足设计及规范要求</t>
  </si>
  <si>
    <t>热镀锌钢管 DN100</t>
  </si>
  <si>
    <t>1.安装部位:室外
2.输送介质:排水
3.材质:热镀锌钢管
4.型号、规格:DN100mm
5.连接方式:螺纹连接
6.满足设计及规范要求</t>
  </si>
  <si>
    <t>铜芯闸阀 DN65</t>
  </si>
  <si>
    <t>1.类型：铜芯闸阀
2.材质：碳钢
3.型号、规格： DN65mm
4.满足设计及规范要求</t>
  </si>
  <si>
    <t>铜芯闸阀 DN100</t>
  </si>
  <si>
    <t>1.类型：铜芯闸阀
2.材质：碳钢
3.型号、规格： DN100mm
4.满足设计及规范要求</t>
  </si>
  <si>
    <t>闸阀 DN50</t>
  </si>
  <si>
    <t>1.类型：闸阀
2.材质：碳钢
3.型号、规格： DN50mm
4.满足设计及规范要求</t>
  </si>
  <si>
    <t>闸阀 DN65</t>
  </si>
  <si>
    <t>1.类型：闸阀
2.材质：碳钢
3.型号、规格： DN65mm
4.满足设计及规范要求</t>
  </si>
  <si>
    <t>闸阀 DN100</t>
  </si>
  <si>
    <t>1.类型：闸阀
2.材质：碳钢
3.型号、规格： DN100mm
4.满足设计及规范要求</t>
  </si>
  <si>
    <t>闸阀 DN150</t>
  </si>
  <si>
    <t>1.类型：闸阀
2.材质：碳钢
3.型号、规格： DN150mm
4.满足设计及规范要求</t>
  </si>
  <si>
    <t>橡胶软接头 DN65（排水）</t>
  </si>
  <si>
    <t>1.类型：橡胶软接头
2.材质：橡胶
3.型号、规格： DN65mm
4.满足设计及规范要求</t>
  </si>
  <si>
    <t>橡胶软接头 DN80（排水）</t>
  </si>
  <si>
    <t>1.类型：橡胶软接头
2.材质：橡胶
3.型号、规格： DN80mm
4.满足设计及规范要求</t>
  </si>
  <si>
    <t>橡胶软接头 DN100（排水）</t>
  </si>
  <si>
    <t>1.类型：橡胶软接头
2.材质：橡胶
3.型号、规格： DN100mm
4.满足设计及规范要求</t>
  </si>
  <si>
    <t>离心式潜污泵</t>
  </si>
  <si>
    <t>1.类型：离心式潜污泵
2.型号、规格：满足设计要求</t>
  </si>
  <si>
    <t>台</t>
  </si>
  <si>
    <t>衬塑钢管 DN25拆除</t>
  </si>
  <si>
    <t>衬塑钢管 DN32拆除</t>
  </si>
  <si>
    <t>衬塑钢管 DN40拆除</t>
  </si>
  <si>
    <t>衬塑钢管 DN50拆除</t>
  </si>
  <si>
    <t>衬塑钢管 DN65拆除</t>
  </si>
  <si>
    <t>衬塑钢管 DN80拆除</t>
  </si>
  <si>
    <t>衬塑钢管 DN100拆除</t>
  </si>
  <si>
    <t>热镀锌钢管 DN65拆除</t>
  </si>
  <si>
    <t>热镀锌钢管 DN80拆除</t>
  </si>
  <si>
    <t>热镀锌钢管 DN100拆除</t>
  </si>
  <si>
    <t>铜芯闸阀 DN65拆除</t>
  </si>
  <si>
    <t>拆除闸阀</t>
  </si>
  <si>
    <t>铜芯闸阀 DN100拆除</t>
  </si>
  <si>
    <t>闸阀 DN50拆除</t>
  </si>
  <si>
    <t>闸阀 DN65拆除</t>
  </si>
  <si>
    <t>闸阀 DN100拆除</t>
  </si>
  <si>
    <t>闸阀 DN150拆除</t>
  </si>
  <si>
    <t>橡胶软接头 DN65（排水）拆除</t>
  </si>
  <si>
    <t>橡胶软接头 DN80（排水）拆除</t>
  </si>
  <si>
    <t>橡胶软接头 DN100（排水）拆除</t>
  </si>
  <si>
    <t>止回阀 DN65拆除</t>
  </si>
  <si>
    <t>拆除止回阀</t>
  </si>
  <si>
    <t>止回阀 DN80拆除</t>
  </si>
  <si>
    <t>止回阀 DN100拆除</t>
  </si>
  <si>
    <t>离心式潜污泵拆除</t>
  </si>
  <si>
    <t>排烟类</t>
  </si>
  <si>
    <t>无极玻璃钢风管</t>
  </si>
  <si>
    <t>防鼠网1000*500</t>
  </si>
  <si>
    <t>防鼠网安装，包含人工、材料、材料费、运输费、耗损等费用</t>
  </si>
  <si>
    <t>150°防火阀600*500</t>
  </si>
  <si>
    <t>防火阀安装，包含人工、材料、材料费、运输费、耗损等费用</t>
  </si>
  <si>
    <t>150°防火阀500*250</t>
  </si>
  <si>
    <t>风管止回阀500*250</t>
  </si>
  <si>
    <t>风阀安装，包含人工、材料、材料费、运输费、耗损等费用</t>
  </si>
  <si>
    <t>风管止回阀800*400</t>
  </si>
  <si>
    <t>150°防火阀600*300</t>
  </si>
  <si>
    <t>150°防火阀800*400</t>
  </si>
  <si>
    <t>钢丝网100*500</t>
  </si>
  <si>
    <t>钢丝网安装，包含人工、材料、材料费、运输费、耗损等费用</t>
  </si>
  <si>
    <t>防雨百叶 1100*600</t>
  </si>
  <si>
    <t>百叶安装，包含人工、材料、材料费、运输费、耗损等费用</t>
  </si>
  <si>
    <t>镀锌钢板矩形风管 法兰式咬口 B≤320 δ0.5</t>
  </si>
  <si>
    <t>管道及管件安装，包含人工、材料、材料费、运输费、耗损等费用</t>
  </si>
  <si>
    <t>镀锌钢板矩形风管 法兰式咬口 B≤450 δ0.6</t>
  </si>
  <si>
    <t>镀锌钢板矩形风管 法兰式咬口 B≤1000 δ0.75</t>
  </si>
  <si>
    <t>镀锌钢板矩形风管 法兰式咬口 B≤1500 δ1</t>
  </si>
  <si>
    <t xml:space="preserve">镀锌钢板矩形风管 法兰式咬口 B≤2000 δ1.2 </t>
  </si>
  <si>
    <t>型钢 支架制作安装</t>
  </si>
  <si>
    <t>风管支架制作安装包含人工、材料、材料费、运输费、耗损等费用</t>
  </si>
  <si>
    <t>KG</t>
  </si>
  <si>
    <t>混流风机1JY-5-1HL3-2A-7.5A风量:18223m3/h,全压:446Pa,功率:4kW,噪音:72dB(A)</t>
  </si>
  <si>
    <t>风机安装，包含人工、材料、材料费、运输费、耗损、减震装置、支架制作安装及刷油防腐等费用</t>
  </si>
  <si>
    <t>混流风机1JY-6-1HL3-2A-8.5A风量:22062m3/h,全压:647Pa,功率:7.5kW,噪音:77dB(A)</t>
  </si>
  <si>
    <t>消防类</t>
  </si>
  <si>
    <t>电气配管 JDG管 DN16（明）</t>
  </si>
  <si>
    <t>1.名称：紧定管
2.规格：DN16
3.敷设方式：明配</t>
  </si>
  <si>
    <t>电气配管 JDG管 DN20（明）</t>
  </si>
  <si>
    <t>1.名称：紧定管
2.规格： DN20
3.敷设方式：明配</t>
  </si>
  <si>
    <t>电气配管 JDG管 DN25（明）</t>
  </si>
  <si>
    <t>1.名称：紧定管
2.规格： DN25
3.敷设方式：明配</t>
  </si>
  <si>
    <t>电气配线 NH-BV-2.5mm2</t>
  </si>
  <si>
    <t>1.名称：配线
2.敷设方式：综合考虑
3.线型：NH-BV-2.5mm2</t>
  </si>
  <si>
    <t>电气配线 NH-BV-4mm2</t>
  </si>
  <si>
    <t>1.名称：配线
2.敷设方式：综合考虑
3.线型：ZN-RVS-2*1.5mm2</t>
  </si>
  <si>
    <t>电气配线 ZN-RVS-2*1.5mm2</t>
  </si>
  <si>
    <t>1.名称：配线
2.敷设方式：综合考虑
3.线型：ZN-RVS-2*2.5mm2</t>
  </si>
  <si>
    <t>电气配线 ZN-RVS-2*2.5mm2</t>
  </si>
  <si>
    <t>1.名称：配线
2.敷设方式：综合考虑
3.线型：ZN-RVVP-2*1.0mm2</t>
  </si>
  <si>
    <t>电气配线 ZN-RVVP-2*1.0mm2</t>
  </si>
  <si>
    <t>1.名称：配线
2.敷设方式：综合考虑
3.线型：ZN-BV-2.5mm2
4.备注：因该项目停滞时间较长，有出现被盗情况又长时间未使用，结合现场实际部份设备一直未通电，地下室受潮严重，部份线路未通需要另外配线，故单独列项。</t>
  </si>
  <si>
    <t>电气配线 ZN-BV-2.5mm2</t>
  </si>
  <si>
    <t>1.名称：配线
2.敷设方式：综合考虑
3.线型：ZN-BV-2.5mm2</t>
  </si>
  <si>
    <t>控制电缆 NH-KVV-2*1.5mm2</t>
  </si>
  <si>
    <t>1.名称：控制电缆
2.敷设方式：综合考虑
3.线型：NH-KVV-2*1.5mm2</t>
  </si>
  <si>
    <t>控制电缆 NH-KVV-4*1.5mm2</t>
  </si>
  <si>
    <t>1.名称：控制电缆
2.敷设方式：综合考虑
3.线型：NH-KVV-4*1.5mm2</t>
  </si>
  <si>
    <t>控制电缆 NH-KVV-5*1.5mm2</t>
  </si>
  <si>
    <t>1.名称：控制电缆
2.敷设方式：综合考虑
3.线型：NH-KVV-5*1.5mm2</t>
  </si>
  <si>
    <t>控制电缆 NH-KVV-10*1.5mm2</t>
  </si>
  <si>
    <t>1.名称：控制电缆
2.敷设方式：综合考虑
3.线型：NH-KVV-10*1.5mm2</t>
  </si>
  <si>
    <t>控制电缆 NH-KVV-24*1.5mm2</t>
  </si>
  <si>
    <t>1.名称：控制电缆
2.敷设方式：综合考虑
3.线型：NH-KVV-24*1.5mm2</t>
  </si>
  <si>
    <t>控制电缆头制作、安装 终端头 ≤6芯</t>
  </si>
  <si>
    <t>1.名称：控制电缆头制作、安装 终端头
2.材质规格：≤6芯</t>
  </si>
  <si>
    <t>控制电缆头制作、安装 终端头 ≤14芯</t>
  </si>
  <si>
    <t>1.名称：控制电缆头制作、安装 终端头
2.材质规格：≤14芯</t>
  </si>
  <si>
    <t>控制电缆头制作、安装 终端头 ≤24芯</t>
  </si>
  <si>
    <t>1.名称：控制电缆头制作、安装 终端头
2.材质规格：≤24芯</t>
  </si>
  <si>
    <t>金属桥架（广播）100*70</t>
  </si>
  <si>
    <t>1.名称：金属桥架（广播）
2.规格：100*70</t>
  </si>
  <si>
    <t>金属桥架（广播）100*100</t>
  </si>
  <si>
    <t>1.名称：金属桥架（广播）
2.规格：100*100</t>
  </si>
  <si>
    <t>金属桥架（广播）200*100</t>
  </si>
  <si>
    <t>1.名称：金属桥架（广播）
2.规格：200*100</t>
  </si>
  <si>
    <t>金属桥架（火警）200*100</t>
  </si>
  <si>
    <t>1.名称：金属桥架（火警）
2.规格：200*100</t>
  </si>
  <si>
    <t>金属桥架（火警）300*100</t>
  </si>
  <si>
    <t>1.名称：金属桥架（火警）
2.规格：300*100</t>
  </si>
  <si>
    <t>金属桥架（火警）400*150</t>
  </si>
  <si>
    <t>1.名称：金属桥架（火警）
2.规格：400*150
3.备注：因该项目停滞时间较长，长时间未使用，管道井部份桥架损坏及地下室桥架受潮锈蚀严重，需要更换，故单独列项。</t>
  </si>
  <si>
    <t>金属桥架（火警）400*200</t>
  </si>
  <si>
    <t>1.名称：金属桥架（火警）
2.规格：400*200</t>
  </si>
  <si>
    <t>金属桥架（火警）500*150</t>
  </si>
  <si>
    <t>1.名称：金属桥架（火警）
2.规格：500*150
3.备注：因该项目停滞时间较长，长时间未使用，管道井部份桥架损坏及地下室桥架受潮锈蚀严重，需要更换，故单独列项。</t>
  </si>
  <si>
    <t>金属桥架（火警）800*200</t>
  </si>
  <si>
    <t>1.名称：金属桥架（火警）
2.规格：800*200</t>
  </si>
  <si>
    <t>桥架支架制作安装</t>
  </si>
  <si>
    <t>1.名称：桥架支架制作安装 
2.材质：型钢综合</t>
  </si>
  <si>
    <t>kg</t>
  </si>
  <si>
    <t>接地扁钢 -25*4</t>
  </si>
  <si>
    <t>1.名称：接地扁钢 -25*4
2.材质：扁钢 -25*4</t>
  </si>
  <si>
    <t>控制电缆 WDZNB-KVV-7*1.5</t>
  </si>
  <si>
    <t>1.名称：控制电缆
2.敷设方式：综合考虑
3.线型：WDZNB-KVV-7*1.5</t>
  </si>
  <si>
    <t>感烟探测器</t>
  </si>
  <si>
    <t>1.名称：感烟探测器
2.安装方式：吸顶</t>
  </si>
  <si>
    <t>感温探测器</t>
  </si>
  <si>
    <t>1.名称 ：感温探测器
2.安装方式：吸顶安装</t>
  </si>
  <si>
    <t>手动火灾报警按钮(带消防电话插孔)</t>
  </si>
  <si>
    <t>1.名称：手动火灾报警按钮(带消防电话插孔)
2.安装方式：墙上安装H=1.3m</t>
  </si>
  <si>
    <t>消火栓按钮</t>
  </si>
  <si>
    <t>1.名称：消火栓启泵按钮 
2.安装方式：消火栓箱内安装</t>
  </si>
  <si>
    <t>火灾声光警报器</t>
  </si>
  <si>
    <t>1.名称：火灾声光警报器
2.安装方式：墙上安装H=2.3m</t>
  </si>
  <si>
    <t>光警报器</t>
  </si>
  <si>
    <t>1.名称：光警报器
2.安装方式：墙上安装H=2.3m</t>
  </si>
  <si>
    <t>短路隔离器</t>
  </si>
  <si>
    <t>1.名称：短路隔离器
2.安装方式：箱内安装
3.其它满足设计及规范要求</t>
  </si>
  <si>
    <t>吸顶式安装扬声器</t>
  </si>
  <si>
    <t>1.名称：吸顶式安装扬声器
2.安装方式：吸顶</t>
  </si>
  <si>
    <t>壁挂式安装扬声器</t>
  </si>
  <si>
    <t>1.名称：壁挂式安装扬声器
2.安装方式：壁挂</t>
  </si>
  <si>
    <t>中继器</t>
  </si>
  <si>
    <t>1.名称：中继器
2.安装方式：箱内安装</t>
  </si>
  <si>
    <t>消防电话分机</t>
  </si>
  <si>
    <t>1.名称：消防电话分机
2.安装方式：墙上安装</t>
  </si>
  <si>
    <t>放气指示灯</t>
  </si>
  <si>
    <t>1.名称：放气指示灯
2.规格：与气体灭火系统配套</t>
  </si>
  <si>
    <t>启停按钮</t>
  </si>
  <si>
    <t>1.名称：启停按钮 
2.规格：与气体灭火系统配套</t>
  </si>
  <si>
    <t>显示盘</t>
  </si>
  <si>
    <t>1.名称：显示盘
2.安装方式：墙上安装
3.备注：因该项目停滞时间较长，前期未安装，需要增设设备，故单独列项。</t>
  </si>
  <si>
    <t>输入模块</t>
  </si>
  <si>
    <t>1.名称：输入模块
2.安装方式：箱内安装</t>
  </si>
  <si>
    <t>输入/输出模块</t>
  </si>
  <si>
    <t>1.名称：输入/输出模块
2.安装方式：箱内安装</t>
  </si>
  <si>
    <t>广播模块</t>
  </si>
  <si>
    <t>1.名称：广播模块
2.安装方式：箱内安装</t>
  </si>
  <si>
    <t>气体释放警报器 NT8232G</t>
  </si>
  <si>
    <t>1.名称：气体释放警报器
2.规格：NT8232G</t>
  </si>
  <si>
    <t>蓄电池 12V/12AH</t>
  </si>
  <si>
    <t>1.名称：蓄电池
2.规格：12V/12AH
3.其他：满足设计及规范要求</t>
  </si>
  <si>
    <t>蓄电池 12V/17AH</t>
  </si>
  <si>
    <t>1.名称：蓄电池
2.规格：12V/17AH
3.其他：满足设计及规范要求</t>
  </si>
  <si>
    <t>蓄电池 12V/24AH</t>
  </si>
  <si>
    <t>1.名称：蓄电池
2.规格：12V/24AH
3.其他：满足设计及规范要求</t>
  </si>
  <si>
    <t>红外对射探测器</t>
  </si>
  <si>
    <t>1.名称：红外对射探测器
2.规格：综合考虑</t>
  </si>
  <si>
    <t>消防桥架及线路防火堵洞、收边收口</t>
  </si>
  <si>
    <t>1.名称：消防桥架及线路防火堵洞、收边收口
2.内容：消防桥架、管道防火封堵、收边收口、恢复墙面等工作内容
3.满足设计及验收规范要求</t>
  </si>
  <si>
    <t>信号蝶阀、水流指示器等报警开关的接线、校线（原有设备）</t>
  </si>
  <si>
    <t>1.名称 ：原有设备的检查接线及调试
2.类型：信号蝶阀、水流指示器等报警开关的接线、校线
3.内容：各信号蝶阀、水流指示器的联动调试
4.结算时提供调试记录、报告</t>
  </si>
  <si>
    <t>防火控制装置调试 电动防火阀、电动排烟阀、电动正压送风阀（新装）</t>
  </si>
  <si>
    <t>1.名称 ：新装防火控制装置调试
2.类型：正压送风阀、排烟阀、防火阀
3.内容：各类防火阀的联动调试
4.结算时提供调试记录、报告</t>
  </si>
  <si>
    <t>自动报警系统调试</t>
  </si>
  <si>
    <t>1.名称：自动火灾报警及联动系统调试
2.对整个系统进行调试(6500点)。
3.结算时提供调试记录、报告</t>
  </si>
  <si>
    <t>系统</t>
  </si>
  <si>
    <t>常闭防火门监控模块</t>
  </si>
  <si>
    <t xml:space="preserve">1.名称 ：常闭防火门监控模块 
2.类型：模块 </t>
  </si>
  <si>
    <t>常开防火门监控模块</t>
  </si>
  <si>
    <t>1.名称 ：常开防火门监控模块
2.类型：模块</t>
  </si>
  <si>
    <t>防火门监控分机</t>
  </si>
  <si>
    <t>1.名称 ：防火门监控分机</t>
  </si>
  <si>
    <t>智能型门磁开关磁边</t>
  </si>
  <si>
    <t>1.名称 ：智能型门磁开关磁边</t>
  </si>
  <si>
    <t>智能型门磁开关线边 Rynon F3210</t>
  </si>
  <si>
    <t>1.名称：智能型门磁开关线边
2.类型：Rynon F3210</t>
  </si>
  <si>
    <t>电动闭门器 Rynon F3420</t>
  </si>
  <si>
    <t>1.名称 ：电动闭门器
2.类型：Rynon F3420</t>
  </si>
  <si>
    <t>电气配管 JDG管 DN20（明配）</t>
  </si>
  <si>
    <t>1.名称：紧定管
2.规格：DN20
3.敷设方式：明配</t>
  </si>
  <si>
    <t>1.名称：电气配线 
2.材质规格：铜芯 ZN-RVS-2*1.5mm2</t>
  </si>
  <si>
    <t>1.名称：电气配线
2.材质规格：铜芯 NH-BV-2.5mm2</t>
  </si>
  <si>
    <t>消防桥架防火堵洞、收边收口</t>
  </si>
  <si>
    <t>1.名称：消防桥架防火堵洞、收边收口
2.内容：消防桥架、管道防火封堵、收边收口、恢复墙面等工作内容
3.满足设计及验收规范要求</t>
  </si>
  <si>
    <t>防火门监控系统调试</t>
  </si>
  <si>
    <t>1.名称：防火门监控系统调试
2.备注：对整个系统进行调试
3.结算时提供调试记录、报告</t>
  </si>
  <si>
    <t>消防电源监控模块</t>
  </si>
  <si>
    <t>1.名称：消防电源监控模块
2.安装方式：箱内安装</t>
  </si>
  <si>
    <t>电流互感器</t>
  </si>
  <si>
    <t>1.名称：电流互感器
2.安装方式：箱内安装</t>
  </si>
  <si>
    <t>电压/电流信号传感 器 Rynon P5223</t>
  </si>
  <si>
    <t>1.名称：电压/电流信号传感 器 Rynon P5223
2.安装方式：箱内安装</t>
  </si>
  <si>
    <t>1.名称：紧定管
2.规格：JDG20
3.安装方式：明配</t>
  </si>
  <si>
    <t>电气配线 NH-RVV-2*2.5mm2</t>
  </si>
  <si>
    <t>1.名称：配线
2.敷设方式：综合考虑
3.线型：NH-RVV-2*2.5mm2</t>
  </si>
  <si>
    <t>消防电源监控系统调试、试运行</t>
  </si>
  <si>
    <t>1.名称 ：消防电源监控系统调试、试运行
2.备注：结合现场实际，整个系统进行调试
3.结算时提供调试记录、报告</t>
  </si>
  <si>
    <t>电气火灾监控模块</t>
  </si>
  <si>
    <t>1.名称：电气火灾监控模块
2.安装方式：箱内安装</t>
  </si>
  <si>
    <t>剩余电流互感器</t>
  </si>
  <si>
    <t>1.名称：剩余电流互感器
2.安装方式：箱内安装</t>
  </si>
  <si>
    <t>温度传感器</t>
  </si>
  <si>
    <t>1.名称：温度传感器
2.安装方式：箱内安装</t>
  </si>
  <si>
    <t>组合式电气火灾监控 探测器 DDH5206</t>
  </si>
  <si>
    <t>1.名称：组合式电气火灾监控 探测器 DDH5206
2.安装方式：箱内安装</t>
  </si>
  <si>
    <t>组合式电气火灾监控 探测器 DDH5266</t>
  </si>
  <si>
    <t>1.名称：组合式电气火灾监控 探测器 DDH5266
2.安装方式：箱内安装</t>
  </si>
  <si>
    <t>组合式电气火灾监控 探测器 DDH5268</t>
  </si>
  <si>
    <t>1.名称：组合式电气火灾监控 探测器 DDH5268
2.安装方式：箱内安装</t>
  </si>
  <si>
    <t>剩余电流互感器 PST5255Y-100</t>
  </si>
  <si>
    <t>1.名称：剩余电流互感器 PST5255Y-100
2.安装方式：箱内安装</t>
  </si>
  <si>
    <t>剩余电流互感器 PST5255Y-225</t>
  </si>
  <si>
    <t>1.名称：剩余电流互感器 PST5255Y-225
2.安装方式：箱内安装</t>
  </si>
  <si>
    <t>剩余电流互感器 PST5255Y-400</t>
  </si>
  <si>
    <t>1.名称：剩余电流互感器 PST5255Y-400
2.安装方式：箱内安装</t>
  </si>
  <si>
    <t>剩余电流互感器 PST5255F-630</t>
  </si>
  <si>
    <t>1.名称：剩余电流互感器 PST5255F-630
2.安装方式：箱内安装</t>
  </si>
  <si>
    <t>剩余电流式电气火灾 监控探测器 DDH5201S-400</t>
  </si>
  <si>
    <t>1.名称：剩余电流式电气火灾 监控探测器 DDH5201S-400
2.安装方式：箱内安装</t>
  </si>
  <si>
    <t>电气配线 ZN-RVSP-2*1.5</t>
  </si>
  <si>
    <t>1.名称：配线
2.敷设方式：综合考虑
3.线型：ZN-RVSP-2*1.5</t>
  </si>
  <si>
    <t>消防电气火灾监控系统调试</t>
  </si>
  <si>
    <t>1.名称：消防电气火灾监控系统调试、试运行
2.备注：结合现场实际，对整个系统进行调试
3.结算提供调试记录、报告</t>
  </si>
  <si>
    <t>玻璃球闭式喷头（侧喷） DN15</t>
  </si>
  <si>
    <t>1.有吊顶、无吊顶：综合考虑
2.材质：玻璃球闭式喷头（侧喷） DN15
3.型号、规格：ZSTZ15 68℃</t>
  </si>
  <si>
    <t>不锈钢波纹管 DN150</t>
  </si>
  <si>
    <t>1.名称：不锈钢波纹管
2.规格：DN150
3.连接方式;法兰连接</t>
  </si>
  <si>
    <t>安全信号碟阀 DN150</t>
  </si>
  <si>
    <t>1.名称：安全信号碟阀
2.规格：DN150
3.连接方式;法兰连接</t>
  </si>
  <si>
    <t>安全信号碟阀 DN100</t>
  </si>
  <si>
    <t>1.名称：安全信号碟阀
2.规格：DN100
3.连接方式;法兰连接</t>
  </si>
  <si>
    <t>水流指示器 DN150</t>
  </si>
  <si>
    <t>1.规格、型号：水流指示器 DN150
2.连接形式：马鞍形连接</t>
  </si>
  <si>
    <t>水流指示器 DN100</t>
  </si>
  <si>
    <t>1.规格、型号：水流指示器 DN100
2.连接形式：马鞍形连接</t>
  </si>
  <si>
    <t>末端试水装置 DN25</t>
  </si>
  <si>
    <t>1.名称：末端试水装置 DN25
2.组装形式：成套设备现场组装</t>
  </si>
  <si>
    <t>组</t>
  </si>
  <si>
    <t>末端试水阀 DN25</t>
  </si>
  <si>
    <t>1.规格：DN25
2.组装形式：成套设备现场组装</t>
  </si>
  <si>
    <t>湿式报警阀 DN150</t>
  </si>
  <si>
    <t>1.名称：湿式报警阀组
2.规格、型号：DN150
3.含阀组内管道、管件、阀门、压力表等</t>
  </si>
  <si>
    <t>蝶阀 DN150 P=1.6Mpa</t>
  </si>
  <si>
    <t>1.名称：蝶阀
2.规格：DN150
3.连接方式;法兰连接</t>
  </si>
  <si>
    <t>蝶阀 DN200 P=1.6Mpa</t>
  </si>
  <si>
    <t>1.名称：蝶阀
2.规格：DN200
3.连接方式;法兰连接</t>
  </si>
  <si>
    <t>Y型过滤器 DN150</t>
  </si>
  <si>
    <t>1.名称：Y型过滤器 
2.规格：DN150
3.连接方式;法兰连接</t>
  </si>
  <si>
    <t>橡胶柔性接头 DN150</t>
  </si>
  <si>
    <t>1.名称：橡胶柔性接头
2.规格：DN150
3.连接方式;法兰连接</t>
  </si>
  <si>
    <t>减压孔板 DN150</t>
  </si>
  <si>
    <t>1.规格：减压孔板 DN150
2.连接形式：法兰连接
3.备注：因该项目停滞时间较长，长时间未使用，前期部份减压未施工完、部份减压孔板损坏等问题需要更换</t>
  </si>
  <si>
    <t>自动排气阀 DN25</t>
  </si>
  <si>
    <t>1.类型：自动排气阀
2.材质：铜质
3.型号、规格：DN25</t>
  </si>
  <si>
    <t>压力试验排水阀 DN25</t>
  </si>
  <si>
    <t>1.名称：压力试验排水阀
2.规格：DN25
3.连接方式;螺纹连接</t>
  </si>
  <si>
    <t>压力表 0~2.5MPa</t>
  </si>
  <si>
    <t>1.名称：压力表 0~2.5MPa
2.备注：因该项目停滞时间较长，因长时间未使用，前期部份压力表未施工完、部份表及附件损坏等问题需要更换</t>
  </si>
  <si>
    <t>压力表 0~1.6MPa</t>
  </si>
  <si>
    <t>1.名称：压力表 0~1.6MPa
2.备注：因该项目停滞时间较长，因长时间未使用，前期部份压力表未施工完、部份表及附件损坏等问题需要更换</t>
  </si>
  <si>
    <t>可调式减压阀 DN150</t>
  </si>
  <si>
    <t>1.名称：可调式减压阀
2.规格：DN150
3.连接方式;法兰连接</t>
  </si>
  <si>
    <t>比例式减压阀（2:1）DN150</t>
  </si>
  <si>
    <t>1.名称：比例式减压阀（2：1）
2.规格：DN150
3.连接方式;法兰连接</t>
  </si>
  <si>
    <t>比例式减压阀（3:2）DN150</t>
  </si>
  <si>
    <t>1.名称：比例式减压阀（3：2）
2.规格：DN150
3.连接方式;法兰连接</t>
  </si>
  <si>
    <t>一般钢套管 DN40</t>
  </si>
  <si>
    <t>1.类型：一般钢套管 
2.材质：焊接钢管
3.规格：DN40</t>
  </si>
  <si>
    <t>一般钢套管 DN50</t>
  </si>
  <si>
    <t>1.类型：一般钢套管 
2.材质：焊接钢管
3.规格：DN50</t>
  </si>
  <si>
    <t>一般钢套管 DN65</t>
  </si>
  <si>
    <t>1.类型：一般钢套管 
2.材质：焊接钢管
3.规格：DN65</t>
  </si>
  <si>
    <t>一般钢套管 DN80</t>
  </si>
  <si>
    <t>1.类型：一般钢套管 
2.材质：焊接钢管
3.规格：DN80</t>
  </si>
  <si>
    <t>一般钢套管 DN100</t>
  </si>
  <si>
    <t>1.类型：一般钢套管 
2.材质：焊接钢管
3.规格：DN100</t>
  </si>
  <si>
    <t>一般钢套管 DN150</t>
  </si>
  <si>
    <t>1.类型：一般钢套管 
2.材质：焊接钢管
3.规格：DN150</t>
  </si>
  <si>
    <t>一般钢套管 DN200</t>
  </si>
  <si>
    <t>1.类型：一般钢套管 
2.材质：焊接钢管
3.规格：DN200</t>
  </si>
  <si>
    <t>一般钢套管 DN250</t>
  </si>
  <si>
    <t>1.类型：一般钢套管 
2.材质：焊接钢管
3.规格：DN250</t>
  </si>
  <si>
    <t>刚性防水套管 DN100</t>
  </si>
  <si>
    <t>1.类型：刚性防水套管
2.材质：焊接钢管
3.规格：DN100</t>
  </si>
  <si>
    <t>刚性防水套管 DN150</t>
  </si>
  <si>
    <t>1.类型：刚性防水套管
2.材质：焊接钢管
3.规格：DN150</t>
  </si>
  <si>
    <t>刚性防水套管 DN200</t>
  </si>
  <si>
    <t>1.类型：刚性防水套管
2.材质：焊接钢管
3.规格：DN200</t>
  </si>
  <si>
    <t>原有套管防火堵洞</t>
  </si>
  <si>
    <t>1.名称：原有套管防火堵洞
2.材质：防火堵料</t>
  </si>
  <si>
    <t>蝶阀 DN100</t>
  </si>
  <si>
    <t>水流指示器 DN80</t>
  </si>
  <si>
    <t>1.规格、型号：水流指示器 DN80
2.连接形式：马鞍形连接</t>
  </si>
  <si>
    <t>安全信号碟阀 DN80</t>
  </si>
  <si>
    <t>1.名称：安全信号碟阀
2.规格：DN80
3.连接方式;法兰连接</t>
  </si>
  <si>
    <t>地下式自喷水泵接合 器 DN150</t>
  </si>
  <si>
    <t>1.类型：地下式自喷水泵接合器
2.规格：DN150
3.其他：满足设计及规范要求</t>
  </si>
  <si>
    <t>止回阀 DN150</t>
  </si>
  <si>
    <t>1.名称：止回阀 
2.规格：DN150
3.连接方式;法兰连接</t>
  </si>
  <si>
    <t>铜截止阀 DN25</t>
  </si>
  <si>
    <t>1.名称：铜截止阀 
2.规格：DN25
3.连接方式;螺纹连接</t>
  </si>
  <si>
    <t>安全阀 DN32</t>
  </si>
  <si>
    <t>1.名称：安全阀 
2.规格：DN32
3.连接方式;螺纹连接</t>
  </si>
  <si>
    <t>1.名称：闸阀 
2.规格：DN150
3.连接方式;法兰连接</t>
  </si>
  <si>
    <t>橡胶柔性接头 DN100</t>
  </si>
  <si>
    <t>1.名称：橡胶柔性接头
2.规格：DN100
3.连接方式;法兰连接</t>
  </si>
  <si>
    <t>橡胶柔性接头 DN80</t>
  </si>
  <si>
    <t>1.名称：橡胶柔性接头
2.规格：DN80
3.连接方式;法兰连接</t>
  </si>
  <si>
    <t>水流指示器 DN65</t>
  </si>
  <si>
    <t>1.规格、型号：水流指示器 DN65
2.连接形式：马鞍形连接</t>
  </si>
  <si>
    <t>安全信号碟阀 DN65</t>
  </si>
  <si>
    <t>1.名称：安全信号碟阀
2.规格：DN65
3.连接方式;法兰连接</t>
  </si>
  <si>
    <t>水喷淋热镀锌钢管 DN25</t>
  </si>
  <si>
    <t>1.部位：室内
2.材质：热镀锌钢管
3.型号、规格：DN25
4.连接方式：螺纹连接
5.水冲洗、试验满足设计要求
6.其他：满足设计及施工验收规范</t>
  </si>
  <si>
    <t>水喷淋热镀锌钢管 DN32</t>
  </si>
  <si>
    <t>1.部位：室内
2.材质：热镀锌钢管
3.型号、规格：DN32
4.连接方式：螺纹连接
5.水冲洗、试验满足设计要求
6.其他：满足设计及施工验收规范</t>
  </si>
  <si>
    <t>水喷淋热镀锌钢管 DN40</t>
  </si>
  <si>
    <t>1.部位：室内
2.材质：热镀锌钢管
3.型号、规格：DN40
4.连接方式：螺纹连接
5.水冲洗、试验满足设计要求
6.其他：满足设计及施工验收规范</t>
  </si>
  <si>
    <t>水喷淋热镀锌钢管 DN50</t>
  </si>
  <si>
    <t>1.部位：室内
2.材质：热镀锌钢管
3.型号、规格：DN50
4.连接方式：螺纹连接
5.水冲洗、试验满足设计要求
6.其他：满足设计及施工验收规范</t>
  </si>
  <si>
    <t>水喷淋热镀锌钢管 DN65</t>
  </si>
  <si>
    <t>1.部位：室内
2.材质：热镀锌钢管
3.型号、规格：DN65
4.连接方式：沟槽连接
5.水冲洗、试验满足设计要求
6.其他：满足设计及施工验收规范</t>
  </si>
  <si>
    <t>水喷淋热镀锌钢管 DN80</t>
  </si>
  <si>
    <t>1.部位：室内
2.材质：热镀锌钢管
3.型号、规格：DN80
4.连接方式：沟槽连接
5.水冲洗、试验满足设计要求
6.其他：满足设计及施工验收规范</t>
  </si>
  <si>
    <t>水喷淋热镀锌钢管 DN100</t>
  </si>
  <si>
    <t>1.部位：室内
2.材质：热镀锌钢管
3.型号、规格：DN100
4.连接方式：沟槽连接
5.水冲洗、试验满足设计要求
6.其他：满足设计及施工验收规范</t>
  </si>
  <si>
    <t>水喷淋热镀锌钢管 DN150</t>
  </si>
  <si>
    <t>1.部位：室内
2.材质：热镀锌钢管
3.型号、规格：DN150
4.连接方式：沟槽连接
5.水冲洗、试验满足设计要求
6.其他：满足设计及施工验收规范</t>
  </si>
  <si>
    <t>水喷淋热镀锌钢管 DN200</t>
  </si>
  <si>
    <t>1.部位：室内
2.材质：热镀锌钢管
3.型号、规格：DN200
4.连接方式：沟槽连接
5.水冲洗、试验满足设计要求
6.其他：满足设计及施工验收规范</t>
  </si>
  <si>
    <t>管道支架制作安装</t>
  </si>
  <si>
    <t>1.管架形式：综合考虑
2.材质：型钢</t>
  </si>
  <si>
    <t>Kg</t>
  </si>
  <si>
    <t>管道支吊架除锈、刷漆</t>
  </si>
  <si>
    <t>1.名称：管道支吊架除锈、刷漆
2.除锈、刷漆品种、遍数：除锈后，刷樟丹二道，银粉漆二道</t>
  </si>
  <si>
    <t>1.名称：闸阀 
2.规格：DN50
3.连接方式;螺纹连接</t>
  </si>
  <si>
    <t>水炮电磁阀 DN50</t>
  </si>
  <si>
    <t>1.名称：水炮电磁阀 
2.规格：DN50
3.连接方式;螺纹连接</t>
  </si>
  <si>
    <t>模拟末端试水装置 K=122</t>
  </si>
  <si>
    <t>1.类型：模拟末端试水装置
2.型号、规格：K=122
3.其他：满足设计及规范要求</t>
  </si>
  <si>
    <t>管道支架-补洞修复</t>
  </si>
  <si>
    <t>1.名称：管道支架-补洞修复
2.备注：原有管道支架补洞修复、收边收口、墙面天棚面层恢复</t>
  </si>
  <si>
    <t>消防水喷淋系统调试</t>
  </si>
  <si>
    <t>1.名称：消防水喷淋系统调试
2.对整个喷淋系统进行调试
3.结算提供调试记录、报告</t>
  </si>
  <si>
    <t>点</t>
  </si>
  <si>
    <t>单栓消火栓 800*650*240（空箱+栓头）
单栓消火栓</t>
  </si>
  <si>
    <t>1.安装部位：室内（空箱）
2.型号、规格：800*650*240
3.单栓、双栓：单栓
4.详15S202
5.其他：满足设计及施工验收规范</t>
  </si>
  <si>
    <t>单栓消火栓 1000*700*200 （空箱+栓头）</t>
  </si>
  <si>
    <t>1.安装部位：室内（空箱）
2.型号、规格：1000*700*200
3.单栓、双栓：单栓，带卷盘
4.详15S202
5.其他：满足设计及施工验收规范</t>
  </si>
  <si>
    <t>减压稳压单栓消火栓 1000*700*200 （空箱+栓头）</t>
  </si>
  <si>
    <t>1.安装部位：室内（空箱）
2.型号、规格：1000*700*200
3.单栓、双栓：减压稳压单栓消火栓，带卷盘
4.详15S202
5.其他：满足设计及施工验收规范</t>
  </si>
  <si>
    <t>试验消火栓</t>
  </si>
  <si>
    <t>1.安装部位：室内
2.型号、规格：
3.单栓、双栓：试验消火栓
4.详15S202
5.其他：满足设计及施工验收规范</t>
  </si>
  <si>
    <t>蝶阀 DN100 P=1.6Mpa</t>
  </si>
  <si>
    <t>1.名称：蝶阀
2.材质、规格：碳钢,DN100
3.连接方式;法兰连接
4.其他：满足设计及施工验收规范</t>
  </si>
  <si>
    <t>1.名称：蝶阀
2.材质、规格：碳钢,DN150
3.连接方式;法兰连接
4.其他：满足设计及施工验收规范</t>
  </si>
  <si>
    <t>1.名称：蝶阀
2.规格：DN200
3.连接方式;法兰连接
4.其他：满足设计及施工验收规范</t>
  </si>
  <si>
    <t>蝶阀 DN65  P=1.6Mpa</t>
  </si>
  <si>
    <t>1.名称：蝶阀
2.材质、规格：碳钢,DN65 P=1.6Mpa
3.连接方式;法兰连接
4.其他：满足设计及施工验收规范</t>
  </si>
  <si>
    <t>不锈钢波纹管 DN65  P=1.6Mpa</t>
  </si>
  <si>
    <t>1.名称：不锈钢波纹管
2.材质、规格：碳钢,DN65 P=1.6Mpa
3.连接方式;法兰连接
4.其他：满足设计及施工验收规范</t>
  </si>
  <si>
    <t>不锈钢波纹管 DN150 P=1.6Mpa</t>
  </si>
  <si>
    <t>1.名称：不锈钢波纹管
2.规格：DN150 P=1.6Mpa
3.连接方式;法兰连接
4.其他：满足设计及施工验收规范</t>
  </si>
  <si>
    <t>1.名称：压力表 0~1.6MPa
2.其他：满足设计及施工验收规范</t>
  </si>
  <si>
    <t>手提式磷酸铵盐干粉灭火器 MF/ABC5</t>
  </si>
  <si>
    <t>1.名称：手提式磷酸铵盐灭火器
2.规格：MF/ABC5(每两具灭火器含一个灭火器箱)
3.其他：满足设计及施工验收规范</t>
  </si>
  <si>
    <t>具</t>
  </si>
  <si>
    <t>手提式磷酸铵盐干粉灭火器 MF/ABC3</t>
  </si>
  <si>
    <t>1.名称：手提式磷酸铵盐灭火器
2.规格：MF/ABC3(每两具灭火器含一个灭火器箱)
3.其他：满足设计及施工验收规范</t>
  </si>
  <si>
    <t>消火栓热镀锌钢管 DN65</t>
  </si>
  <si>
    <t>消火栓热镀锌钢管 DN100</t>
  </si>
  <si>
    <t>消火栓热镀锌钢管 DN150</t>
  </si>
  <si>
    <t>消火栓热镀锌钢管 DN200</t>
  </si>
  <si>
    <t>管道支吊架制作安装</t>
  </si>
  <si>
    <t>L25m麻质衬胶水带、φ19mm直流水枪</t>
  </si>
  <si>
    <t>1.名称：L25m麻质衬胶水带、φ19mm直流水枪。
2.型号、规格：L25m麻质衬胶水带一条,φ19mm直流水枪一支。
3.内容：配置地下室及楼上所有消火栓箱内的水枪水带。</t>
  </si>
  <si>
    <t>25m卷盘</t>
  </si>
  <si>
    <t>1.名称：25m卷盘
2.型号、规格：25m
3.内容：配置所有楼上消火栓箱内的卷盘。</t>
  </si>
  <si>
    <t>消火栓灭火系统消火栓箱（空箱）检修</t>
  </si>
  <si>
    <t>1.名称：消火栓灭火系统消火栓箱（空箱）检修
2.内容：对原有已安装的消火栓箱进行故障检修
3.检修后需满足验收要求</t>
  </si>
  <si>
    <t>室内消火栓系统调试</t>
  </si>
  <si>
    <t>1.名称：室内消火栓系统调试
2.消防设备、阀件后重新调试
3.结算提供调试记录、报告</t>
  </si>
  <si>
    <t>电气配管拆除：JDG管 DN16（明配）</t>
  </si>
  <si>
    <t>1.名称：紧定管
2.规格：DN16
3.安装方式：拆除，含拆除前的成品保护；拆除后的垃圾清理及外运，残值归投标人。</t>
  </si>
  <si>
    <t>电气配管拆除：JDG管 DN20（明配）</t>
  </si>
  <si>
    <t>1.名称：紧定管
2.规格：DN20
3.安装方式：拆除，含拆除前的成品保护；拆除后的垃圾清理及外运、残值归投标人。</t>
  </si>
  <si>
    <t>电气配管拆除：JDG管 DN25（明配）</t>
  </si>
  <si>
    <t>1.名称：紧定管
2.规格：DN25
3.安装方式：拆除，含拆除前的成品保护；拆除后的垃圾清理及外运、残值归投标人。</t>
  </si>
  <si>
    <t>电气配线拆除：NH-BV-2.5mm2</t>
  </si>
  <si>
    <t>1.名称：配线
2.敷设方式：综合考虑
3.线型：NH-BV-2.5mm2
3.安装方式：拆除，含拆除前的成品保护；拆除后的垃圾清理及外运、残值归投标人。</t>
  </si>
  <si>
    <t>电气配线拆除：NH-BV-4mm2</t>
  </si>
  <si>
    <t>1.名称：配线
2.敷设方式：综合考虑
3.线型：NH-BV-4mm2
4.安装方式：拆除，含拆除前的成品保护；拆除后的垃圾清理及外运、残值归投标人。</t>
  </si>
  <si>
    <t>电气配线拆除：ZN-RVS-2*1.5mm2</t>
  </si>
  <si>
    <t>1.名称：配线
2.敷设方式：综合考虑
3.线型：ZN-RVS-2*1.5mm2
4.安装方式：拆除，含拆除前的成品保护；拆除后的垃圾清理及外运、残值归投标人。</t>
  </si>
  <si>
    <t>电气配线拆除：ZN-RVS-2*2.5mm2</t>
  </si>
  <si>
    <t>1.名称：配线
2.敷设方式：综合考虑
3.线型：ZN-RVS-2*2.5mm2
4.安装方式：拆除，含拆除前的成品保护；拆除后的垃圾清理及外运、残值归投标人。</t>
  </si>
  <si>
    <t>电气配线拆除：ZN-RVVP-2*1.0mm2</t>
  </si>
  <si>
    <t>1.名称：配线
2.敷设方式：综合考虑
3.线型：ZN-RVVP-2*1.0mm2
4.安装方式：拆除，含拆除前的成品保护；拆除后的垃圾清理及外运、残值归投标人。</t>
  </si>
  <si>
    <t>电气配线拆除：ZN-BV-2.5mm2</t>
  </si>
  <si>
    <t>1.名称：配线
2.敷设方式：综合考虑
3.线型：ZN-BV-2.5mm2
4.安装方式：拆除，含拆除前的成品保护；拆除后的垃圾清理及外运、残值归投标人。</t>
  </si>
  <si>
    <t>电缆拆除：控制电缆 NH-KVV-2*1.5mm2</t>
  </si>
  <si>
    <t>1.名称：控制电缆
2.敷设方式：综合考虑
3.线型：NH-KVV-2*1.5mm2
4.安装方式：拆除，含拆除前的成品保护；拆除后的垃圾清理及外运、残值归投标人。</t>
  </si>
  <si>
    <t>电缆拆除：控制电缆 NH-KVV-4*1.5mm2</t>
  </si>
  <si>
    <t>1.名称：控制电缆
2.敷设方式：综合考虑
3.线型：NH-KVV-4*1.5mm2
4.安装方式：拆除，含拆除前的成品保护；拆除后的垃圾清理及外运、残值归投标人。</t>
  </si>
  <si>
    <t>电缆拆除：控制电缆 NH-KVV-5*1.5mm2</t>
  </si>
  <si>
    <t>1.名称：控制电缆
2.敷设方式：综合考虑
3.线型：NH-KVV-5*1.5mm2
4.安装方式：拆除，含拆除前的成品保护；拆除后的垃圾清理及外运、残值归投标人。</t>
  </si>
  <si>
    <t>电缆拆除：控制电缆 NH-KVV-10*1.5mm2</t>
  </si>
  <si>
    <t>1.名称：控制电缆
2.敷设方式：综合考虑
3.线型：NH-KVV-10*1.5mm2
4.安装方式：拆除，含拆除前的成品保护；拆除后的垃圾清理及外运、残值归投标人。</t>
  </si>
  <si>
    <t>电缆拆除：控制电缆 NH-KVV-24*1.5mm2</t>
  </si>
  <si>
    <t>1.名称：控制电缆
2.敷设方式：综合考虑
3.线型：NH-KVV-24*1.5mm2
4.安装方式：拆除，含拆除前的成品保护；拆除后的垃圾清理及外运、残值归投标人。</t>
  </si>
  <si>
    <t>电缆拆除：控制电缆 WDZNB-KVV-7*1.5</t>
  </si>
  <si>
    <t>1.名称：原有回路检修：风机控制电缆原有回路检修
2.线型：WDZNB-KVV-7*1.5
3.安装方式：拆除，含拆除前的成品保护；拆除后的垃圾清理及外运、残值归投标人。</t>
  </si>
  <si>
    <t>电缆拆除：控制电缆 NH-KVV-5*2.5</t>
  </si>
  <si>
    <t>1.名称：水炮电源线 
2.敷设方式：综合考虑
3.线型：NH-KVV-5*2.5
4.安装方式：拆除，含拆除前的成品保护；拆除后的垃圾清理及外运、残值归投标人。</t>
  </si>
  <si>
    <t>电缆拆除：同轴电缆 SYV-75-5</t>
  </si>
  <si>
    <t>1.名称：同轴电缆
2.敷设方式：综合考虑
3.线型：SYV-75-5
4.安装方式：拆除，含拆除前的成品保护；拆除后的垃圾清理及外运、残值归投标人。</t>
  </si>
  <si>
    <t>电缆拆除：控制电缆头制作、安装 终端头 ≤6芯</t>
  </si>
  <si>
    <t>1.名称：控制电缆头制作、安装 终端头
2.材质规格：≤6芯
3.安装方式：拆除，含拆除前的成品保护；拆除后的垃圾清理及外运、残值归投标人。</t>
  </si>
  <si>
    <t>电缆拆除：控制电缆头制作、安装 终端头 ≤14芯</t>
  </si>
  <si>
    <t>1.名称：控制电缆头制作、安装 终端头
2.材质规格：≤14芯
3.安装方式：拆除，含拆除前的成品保护；拆除后的垃圾清理及外运、残值归投标人。</t>
  </si>
  <si>
    <t>电缆拆除：控制电缆头制作、安装 终端头 ≤24芯</t>
  </si>
  <si>
    <t>1.名称：控制电缆头制作、安装 终端头
2.材质规格：≤24芯
3.安装方式：拆除，含拆除前的成品保护；拆除后的垃圾清理及外运、残值归投标人。</t>
  </si>
  <si>
    <t>桥架拆除：金属桥架（广播）100*70</t>
  </si>
  <si>
    <t>1.名称：金属桥架（广播）
2.规格：100*70
3.安装方式：含本体、接地线、接地扁钢的拆除，拆除前的成品保护；拆除后的垃圾清理及外运、残值归投标人。</t>
  </si>
  <si>
    <t>桥架拆除：金属桥架（广播）100*100</t>
  </si>
  <si>
    <t>1.名称：金属桥架（广播）
2.规格：100*100
3.安装方式：含本体、接地线、接地扁钢的拆除，拆除前的成品保护；拆除后的垃圾清理及外运、残值归投标人。</t>
  </si>
  <si>
    <t>桥架拆除：金属桥架（广播）200*100</t>
  </si>
  <si>
    <t>1.名称：金属桥架（广播）
2.规格：200*100
3.安装方式：含本体、接地线、接地扁钢的拆除，拆除前的成品保护；拆除后的垃圾清理及外运、残值归投标人。</t>
  </si>
  <si>
    <t>桥架拆除：金属桥架（火警）200*100</t>
  </si>
  <si>
    <t>1.名称：金属桥架（火警）
2.规格：200*100
3.安装方式：含本体、接地线、接地扁钢的拆除，拆除前的成品保护；拆除后的垃圾清理及外运、残值归投标人。</t>
  </si>
  <si>
    <t>桥架拆除：金属桥架（火警）300*100</t>
  </si>
  <si>
    <t>1.名称：金属桥架（火警）
2.规格：300*100
3.安装方式：含本体、接地线、接地扁钢的拆除，拆除前的成品保护；拆除后的垃圾清理及外运、残值归投标人。</t>
  </si>
  <si>
    <t>桥架拆除：金属桥架（火警）400*150</t>
  </si>
  <si>
    <t>1.名称：金属桥架（火警）
2.规格：400*150
3.安装方式：含本体、接地线、接地扁钢的拆除，拆除前的成品保护；拆除后的垃圾清理及外运、残值归投标人。</t>
  </si>
  <si>
    <t>桥架拆除：金属桥架（火警）400*200</t>
  </si>
  <si>
    <t>1.名称：金属桥架（火警）
2.规格：400*200
3.安装方式：含本体、接地线、接地扁钢的拆除，拆除前的成品保护；拆除后的垃圾清理及外运、残值归投标人。</t>
  </si>
  <si>
    <t>桥架拆除：金属桥架（火警）500*150</t>
  </si>
  <si>
    <t>1.名称：金属桥架（火警）
2.规格：500*150
3.安装方式：含本体、接地线、接地扁钢的拆除，拆除前的成品保护；拆除后的垃圾清理及外运、残值归投标人。</t>
  </si>
  <si>
    <t>桥架拆除：金属桥架（火警）800*200</t>
  </si>
  <si>
    <t>1.名称：金属桥架（火警）
2.规格：800*200
3.安装方式：含本体、接地线、接地扁钢的拆除，拆除前的成品保护；拆除后的垃圾清理及外运、残值归投标人。</t>
  </si>
  <si>
    <t>桥架拆除：金属桥架 200*150</t>
  </si>
  <si>
    <t>1.名称：金属桥架
2.规格：200*150
3.安装方式：含本体、接地线、接地扁钢的拆除，拆除前的成品保护；拆除后的垃圾清理及外运、残值归投标人。</t>
  </si>
  <si>
    <t>桥架拆除：金属桥架 400*100</t>
  </si>
  <si>
    <t>1.名称：金属桥架
2.规格：400*100
3.安装方式：含本体、接地线、接地扁钢的拆除，拆除前的成品保护；拆除后的垃圾清理及外运、残值归投标人。</t>
  </si>
  <si>
    <t>桥架拆除：桥架支架安装</t>
  </si>
  <si>
    <t>1.名称：桥架支架制作安装 
2.材质：型钢
3.安装方式：拆除，含拆除前的成品保护；拆除后的垃圾清理及外运、残值归投标人。</t>
  </si>
  <si>
    <t>拆除：接地扁钢 -25*4</t>
  </si>
  <si>
    <t>1.名称：接地扁钢 -25*4
2.材质：扁钢 -25*4
3.安装方式：拆除，含拆除前的成品保护；拆除后的垃圾清理及外运、残值归投标人。</t>
  </si>
  <si>
    <t>报警设备拆除：感烟探测器</t>
  </si>
  <si>
    <t>1.名称：感烟探测器
2.安装方式：吸顶
3.备注：拆除，含拆除前的成品保护；拆除后的垃圾清理及外运、残值归投标人。</t>
  </si>
  <si>
    <t>报警设备拆除：感温探测器</t>
  </si>
  <si>
    <t>1.名称：感温探测器
2.安装方式：吸顶
3.备注：拆除，含拆除前的成品保护；拆除后的垃圾清理及外运、残值归投标人。</t>
  </si>
  <si>
    <t>报警设备拆除：手动火灾报警按钮(带消防电话插孔)</t>
  </si>
  <si>
    <t>1.名称：手动火灾报警按钮(带消防电话插孔)
2.安装方式：墙上安装H=1.3m
3.备注：拆除，含拆除前的成品保护；拆除后的垃圾清理及外运、残值归投标人。</t>
  </si>
  <si>
    <t>报警设备拆除：消火栓按钮</t>
  </si>
  <si>
    <t>1.名称：消火栓启泵按钮 
2.安装方式：消火栓箱内安装
3.备注：拆除，含拆除前的成品保护；拆除后的垃圾清理及外运、残值归投标人。</t>
  </si>
  <si>
    <t>报警设备拆除：火灾声光警报器</t>
  </si>
  <si>
    <t>1.名称：火灾声光警报器
2.安装方式：墙上安装H=2.3m
3.备注：拆除，含拆除前的成品保护；拆除后的垃圾清理及外运、残值归投标人。</t>
  </si>
  <si>
    <t>报警设备拆除：光警报器</t>
  </si>
  <si>
    <t>1.名称：光警报器
2.安装方式：墙上安装H=2.3m
3.备注：拆除，含拆除前的成品保护；拆除后的垃圾清理及外运、残值归投标人。</t>
  </si>
  <si>
    <t>报警设备拆除：短路隔离器</t>
  </si>
  <si>
    <t>1.名称：短路隔离器
2.安装方式：箱内安装
3.备注：拆除，含拆除前的成品保护；拆除后的垃圾清理及外运、残值归投标人。</t>
  </si>
  <si>
    <t>报警设备拆除：吸顶式安装扬声器</t>
  </si>
  <si>
    <t>1.名称：吸顶式安装扬声器
2.安装方式：吸顶
3.备注：拆除，含拆除前的成品保护；拆除后的垃圾清理及外运、残值归投标人。</t>
  </si>
  <si>
    <t>报警设备拆除：壁挂式安装扬声器</t>
  </si>
  <si>
    <t>1.名称：壁挂式安装扬声器
2.安装方式：壁挂
3.备注：拆除，含拆除前的成品保护；拆除后的垃圾清理及外运、残值归投标人。</t>
  </si>
  <si>
    <t>报警设备拆除：中继器</t>
  </si>
  <si>
    <t>1.名称：中继器
2.安装方式：箱内安装
3.备注：拆除，含拆除前的成品保护；拆除后的垃圾清理及外运、残值归投标人。</t>
  </si>
  <si>
    <t>报警设备拆除：消防电话分机</t>
  </si>
  <si>
    <t>1.名称：消防电话分机
2.安装方式：墙上安装
3.备注：拆除，含拆除前的成品保护；拆除后的垃圾清理及外运、残值归投标人。</t>
  </si>
  <si>
    <t>报警设备拆除：显示盘</t>
  </si>
  <si>
    <t>1.名称：显示盘
2.安装方式：墙上安装
3.备注：拆除，含拆除前的成品保护；拆除后的垃圾清理及外运、残值归投标人。</t>
  </si>
  <si>
    <t>报警设备拆除：输入模块</t>
  </si>
  <si>
    <t>1.名称：输入模块
2.安装方式：箱内安装
3.备注：拆除，含拆除前的成品保护；拆除后的垃圾清理及外运、残值归投标人。</t>
  </si>
  <si>
    <t>报警设备拆除：输入/输出模块</t>
  </si>
  <si>
    <t>1.名称：输入/输出模块
2.安装方式：箱内安装
3.备注：拆除，含拆除前的成品保护；拆除后的垃圾清理及外运、残值归投标人。</t>
  </si>
  <si>
    <t>报警设备拆除：广播模块</t>
  </si>
  <si>
    <t>1.名称：广播模块
2.安装方式：箱内安装
3.备注：拆除，含拆除前的成品保护；拆除后的垃圾清理及外运、残值归投标人。</t>
  </si>
  <si>
    <t>报警设备拆除：气体释放警报器 NT8232G</t>
  </si>
  <si>
    <t>1.名称：气体释放警报器
2.规格：NT8232G
3.安装方式：拆除，含拆除前的成品保护；拆除后的垃圾清理及外运、残值归投标人。</t>
  </si>
  <si>
    <t>报警设备拆除：蓄电池 12V/12AH</t>
  </si>
  <si>
    <t>1.名称：蓄电池
2.规格：12V/12AH
3.备注：拆除，含拆除前的成品保护；拆除后的垃圾清理及外运、残值归投标人。</t>
  </si>
  <si>
    <t>报警设备拆除：蓄电池 12V/17AH</t>
  </si>
  <si>
    <t>1.名称：蓄电池
2.规格：12V/17AH
3.备注：拆除，含拆除前的成品保护；拆除后的垃圾清理及外运、残值归投标人。</t>
  </si>
  <si>
    <t>报警设备拆除：蓄电池 12V/24AH</t>
  </si>
  <si>
    <t>1.名称：蓄电池
2.规格：12V/24AH
3.其他：满足设计及规范要求
3.备注：拆除，含拆除前的成品保护；拆除后的垃圾清理及外运、残值归投标人。</t>
  </si>
  <si>
    <t>报警设备拆除：红外对射探测器</t>
  </si>
  <si>
    <t>1.名称：红外对射探测器
2.规格：综合考虑
3.备注：拆除，含拆除前的成品保护；拆除后的垃圾清理及外运、残值归投标人。</t>
  </si>
  <si>
    <t xml:space="preserve">拆除：常闭防火门监控模块 </t>
  </si>
  <si>
    <t>1.名称 ：常闭防火门监控模块 
2.类型：模块 
3.安装方式：拆除，含拆除前的成品保护；拆除后的垃圾清理及外运、残值归投标人。</t>
  </si>
  <si>
    <t>拆除：常开防火门监控模块</t>
  </si>
  <si>
    <t>1.名称：常开防火门监控模块
2.类型：模块
3.安装方式：拆除，含拆除前的成品保护；拆除后的垃圾清理及外运、残值归投标人。</t>
  </si>
  <si>
    <t>拆除：防火门监控分机</t>
  </si>
  <si>
    <t>1.名称 ：防火门监控分机
2.类型：
3.安装方式：拆除，含拆除前的成品保护；拆除后的垃圾清理及外运、残值归投标人。</t>
  </si>
  <si>
    <t>拆除：智能型门磁开关磁边</t>
  </si>
  <si>
    <t>1.名称 ：智能型门磁开关磁边
2.类型：防火门
3.安装方式：拆除，含拆除前的成品保护；拆除后的垃圾清理及外运、残值归投标人。</t>
  </si>
  <si>
    <t>拆除：智能型门磁开关线边 Rynon F3210</t>
  </si>
  <si>
    <t>1.名称 ：智能型门磁开关线边
2.类型：Rynon F3210
3.安装方式：拆除，含拆除前的成品保护；拆除后的垃圾清理及外运、残值归投标人。</t>
  </si>
  <si>
    <t>拆除：电动闭门器 Rynon F3420</t>
  </si>
  <si>
    <t>1.名称 ：电动闭门器
2.类型：Rynon F3420
3.安装方式：拆除，含拆除前的成品保护；拆除后的垃圾清理及外运、残值归投标人。</t>
  </si>
  <si>
    <t>1.名称：电气配线 
2.材质规格：铜芯 ZN-RVS-2*1.5mm2
3.安装方式：拆除，含拆除前的成品保护；拆除后的垃圾清理及外运、残值归投标人。</t>
  </si>
  <si>
    <t>1.名称：电气配线
2.材质规格：铜芯 NH-BV-2.5mm2
3.安装方式：拆除，含拆除前的成品保护；拆除后的垃圾清理及外运、残值归投标人。</t>
  </si>
  <si>
    <t>拆除：消防电源监控模块</t>
  </si>
  <si>
    <t>1.名称：消防电源监控模块
2.类型：模块
3.安装方式：拆除，含拆除前的成品保护；拆除后的垃圾清理及外运、残值归投标人。</t>
  </si>
  <si>
    <t>拆除：电流互感器</t>
  </si>
  <si>
    <t>1.名称：电流互感器
2.类型：互感器
3.安装方式：拆除，含拆除前的成品保护；拆除后的垃圾清理及外运、残值归投标人。</t>
  </si>
  <si>
    <t>拆除：电压/电流信号传感 器 Rynon P5223</t>
  </si>
  <si>
    <t>1.名称：电压/电流信号传感器 Rynon P5223
2.类型：传感器
3.安装方式：拆除，含拆除前的成品保护；拆除后的垃圾清理及外运、残值归投标人。</t>
  </si>
  <si>
    <t>1.名称：紧定管
2.规格：JDG20
3.安装方式：拆除，含拆除前的成品保护；拆除后的垃圾清理及外运、残值归投标人。</t>
  </si>
  <si>
    <t>原有线路拆除：电气配线 ZN-RVS-2*1.5mm2</t>
  </si>
  <si>
    <t>原有线路拆除：电气配线 NH-RVV-2*2.5mm2</t>
  </si>
  <si>
    <t>1.名称：配线
2.敷设方式：综合考虑
3.线型：NH-RVV-2*2.5mm2
4.安装方式：拆除，含拆除前的成品保护；拆除后的垃圾清理及外运、残值归投标人。</t>
  </si>
  <si>
    <t>原有线路拆除：NH-BV-2.5mm2</t>
  </si>
  <si>
    <t>1.名称：配线
2.敷设方式：综合考虑
3.线型：NH-BV-2.5mm2
4.安装方式：拆除，含拆除前的成品保护；拆除后的垃圾清理及外运、残值归投标人。</t>
  </si>
  <si>
    <t>拆除：电气火灾监控模块</t>
  </si>
  <si>
    <t>1.名称：电气火灾监控模块
2.安装方式：箱内安装
3.安装方式：拆除，含拆除前的成品保护；拆除后的垃圾清理及外运、残值归投标人。</t>
  </si>
  <si>
    <t>拆除：剩余电流互感器</t>
  </si>
  <si>
    <t>1.名称：剩余电流互感器
2.安装方式：箱内安装
3.安装方式：拆除，含拆除前的成品保护；拆除后的垃圾清理及外运、残值归投标人。</t>
  </si>
  <si>
    <t>拆除：温度传感器</t>
  </si>
  <si>
    <t>1.名称：温度传感器
2.安装方式：箱内安装
3.安装方式：拆除，含拆除前的成品保护；拆除后的垃圾清理及外运、残值归投标人。</t>
  </si>
  <si>
    <t>拆除：组合式电气火灾监控 探测器 DDH5206</t>
  </si>
  <si>
    <t>1.名称：组合式电气火灾监控 探测器 DDH5206
2.安装方式：箱内安装
3.安装方式：拆除，含拆除前的成品保护；拆除后的垃圾清理及外运、残值归投标人。</t>
  </si>
  <si>
    <t>拆除：组合式电气火灾监控 探测器 DDH5266</t>
  </si>
  <si>
    <t>1.名称：组合式电气火灾监控 探测器 DDH5266
2.安装方式：箱内安装
3.安装方式：拆除，含拆除前的成品保护；拆除后的垃圾清理及外运、残值归投标人。</t>
  </si>
  <si>
    <t>拆除：组合式电气火灾监控 探测器 DDH5268</t>
  </si>
  <si>
    <t>1.名称：组合式电气火灾监控 探测器 DDH5268
2.安装方式：箱内安装
3.安装方式：拆除，含拆除前的成品保护；拆除后的垃圾清理及外运、残值归投标人。</t>
  </si>
  <si>
    <t>拆除：剩余电流互感器 PST5255Y-100</t>
  </si>
  <si>
    <t>1.名称：剩余电流互感器 PST5255Y-100
2.安装方式：箱内安装
3.安装方式：拆除，含拆除前的成品保护；拆除后的垃圾清理及外运、残值归投标人。</t>
  </si>
  <si>
    <t>拆除：剩余电流互感器 PST5255Y-225</t>
  </si>
  <si>
    <t>1.名称：剩余电流互感器 PST5255Y-225
2.安装方式：箱内安装
3.安装方式：拆除，含拆除前的成品保护；拆除后的垃圾清理及外运、残值归投标人。</t>
  </si>
  <si>
    <t>拆除：剩余电流互感器 PST5255Y-400</t>
  </si>
  <si>
    <t>1.名称：剩余电流互感器 PST5255Y-400
2.安装方式：箱内安装
3.安装方式：拆除，含拆除前的成品保护；拆除后的垃圾清理及外运、残值归投标人。</t>
  </si>
  <si>
    <t>拆除：剩余电流互感器 PST5255F-630</t>
  </si>
  <si>
    <t>1.名称：剩余电流互感器 PST5255F-630
2.安装方式：箱内安装
3.安装方式：拆除，含拆除前的成品保护；拆除后的垃圾清理及外运、残值归投标人。</t>
  </si>
  <si>
    <t>拆除：剩余电流式电气火灾监控探测器 DDH5201S-400</t>
  </si>
  <si>
    <t>1.名称：剩余电流式电气火灾 监控探测器 DDH5201S-400
2.安装方式：箱内安装
3.安装方式：拆除，含拆除前的成品保护；拆除后的垃圾清理及外运、残值归投标人。</t>
  </si>
  <si>
    <t>原有线路拆除：ZN-RVSP-2*1.5</t>
  </si>
  <si>
    <t>1.名称：配线
2.敷设方式：综合考虑
3.线型：ZN-RVSP-2*1.5
3.安装方式：拆除，含拆除前的成品保护；拆除后的垃圾清理及外运、残值归投标人。</t>
  </si>
  <si>
    <t>原有阀门拆除：不锈钢波纹管 DN150</t>
  </si>
  <si>
    <t>1.名称：不锈钢波纹管
2.规格：DN150
3.连接方式;法兰连接
3.安装方式：拆除，含拆除前的成品保护；拆除后的垃圾清理及外运、残值归投标人。</t>
  </si>
  <si>
    <t>原有阀门拆除：安全信号碟阀 DN150</t>
  </si>
  <si>
    <t>1.名称：安全信号碟阀
2.规格：DN150
3.连接方式;法兰连接
4.备注：因该项目停滞时间较长，因长时间未使用，前期部份阀门未施工完、部份阀门损坏等问题。</t>
  </si>
  <si>
    <t>原有阀门拆除：安全信号碟阀 DN100</t>
  </si>
  <si>
    <t>1.名称：安全信号碟阀
2.规格：DN100
3.连接方式;法兰连接
3.安装方式：拆除，含拆除前的成品保护；拆除后的垃圾清理及外运、残值归投标人。</t>
  </si>
  <si>
    <t>原有阀门拆除：水流指示器 DN150</t>
  </si>
  <si>
    <t>1.规格、型号：水流指示器 DN150
2.连接形式：马鞍形连接
3.安装方式：拆除，含拆除前的成品保护；拆除后的垃圾清理及外运、残值归投标人。</t>
  </si>
  <si>
    <t>原有阀门拆除：水流指示器 DN100</t>
  </si>
  <si>
    <t>1.规格、型号：水流指示器 DN100
2.连接形式：马鞍形连接
3.安装方式：拆除，含拆除前的成品保护；拆除后的垃圾清理及外运、残值归投标人。</t>
  </si>
  <si>
    <t>原有阀门拆除：末端试水装置 DN25</t>
  </si>
  <si>
    <t>1.名称：末端试水装置 DN25
2.组装形式：成套设备现场组装
3.安装方式：拆除，含拆除前的成品保护；拆除后的垃圾清理及外运、残值归投标人。</t>
  </si>
  <si>
    <t>原有阀门拆除：末端试水阀 DN25</t>
  </si>
  <si>
    <t>1.名称：末端试水阀 DN25
2.组装形式：成套设备现场组装
3.安装方式：拆除，含拆除前的成品保护；拆除后的垃圾清理及外运、残值归投标人。</t>
  </si>
  <si>
    <t>原有阀门拆除：湿式报警阀 DN150</t>
  </si>
  <si>
    <t>1.名称：湿式报警阀
2.规格、型号：DN150
3.安装方式：拆除，含拆除前的成品保护；拆除后的垃圾清理及外运、残值归投标人。</t>
  </si>
  <si>
    <t>原有阀门拆除：蝶阀 DN150 P=1.6Mpa</t>
  </si>
  <si>
    <t>1.名称：蝶阀
2.规格：DN150
3.连接方式;法兰连接
4.安装方式：拆除，含拆除前的成品保护；拆除后的垃圾清理及外运、残值归投标人。</t>
  </si>
  <si>
    <t>原有阀门拆除：蝶阀 DN200 P=1.6Mpa</t>
  </si>
  <si>
    <t>1.名称：蝶阀
2.规格：DN200
3.连接方式;法兰连接
4.安装方式：拆除，含拆除前的成品保护；拆除后的垃圾清理及外运、残值归投标人。</t>
  </si>
  <si>
    <t>原有阀门拆除：Y型过滤器 DN150</t>
  </si>
  <si>
    <t>1.名称：Y型过滤器 
2.规格：DN150
3.连接方式;法兰连接
4.安装方式：拆除，含拆除前的成品保护；拆除后的垃圾清理及外运、残值归投标人。</t>
  </si>
  <si>
    <t>原有阀门拆除：橡胶柔性接头 DN150</t>
  </si>
  <si>
    <t>1.名称：橡胶柔性接头
2.规格：DN150
3.连接方式;法兰连接
4.安装方式：拆除，含拆除前的成品保护；拆除后的垃圾清理及外运、残值归投标人。</t>
  </si>
  <si>
    <t>原有阀门拆除：减压孔板 DN150</t>
  </si>
  <si>
    <t>1.规格：减压孔板 DN150
2.连接形式：法兰连接
3.安装方式：拆除，含拆除前的成品保护；拆除后的垃圾清理及外运、残值归投标人。</t>
  </si>
  <si>
    <t>原有阀门拆除：自动排气阀 DN25</t>
  </si>
  <si>
    <t>1.类型：自动排气阀
2.材质：铜质
3.型号、规格：DN25
4.安装方式：拆除，含拆除前的成品保护；拆除后的垃圾清理及外运、残值归投标人。</t>
  </si>
  <si>
    <t>原有阀门拆除：压力试验排水阀 DN25</t>
  </si>
  <si>
    <t>1.名称：压力试验排水阀
2.规格：DN25
3.连接方式;螺纹连接
4.安装方式：拆除，含拆除前的成品保护；拆除后的垃圾清理及外运、残值归投标人。</t>
  </si>
  <si>
    <t>原有阀门拆除：压力表 0~2.5MPa</t>
  </si>
  <si>
    <t>1.名称：压力表 0~2.5MPa
2.安装方式：拆除，含拆除前的成品保护；拆除后的垃圾清理及外运、残值归投标人。</t>
  </si>
  <si>
    <t>原有阀门拆除：压力表 0~1.6MPa</t>
  </si>
  <si>
    <t>1.名称：压力表 0~1.6MPa
2.安装方式：拆除，含拆除前的成品保护；拆除后的垃圾清理及外运、残值归投标人。</t>
  </si>
  <si>
    <t>原有阀门拆除：可调式减压阀 DN150</t>
  </si>
  <si>
    <t>1.名称：可调式减压阀
2.规格：DN150
3.连接方式;法兰连接
4.安装方式：拆除，含拆除前的成品保护；拆除后的垃圾清理及外运、残值归投标人。</t>
  </si>
  <si>
    <t>原有阀门拆除：比例式减压阀（2:1）DN150</t>
  </si>
  <si>
    <t>1.名称：比例式减压阀（2：1）
2.规格：DN150
3.连接方式;法兰连接
4.安装方式：拆除，含拆除前的成品保护；拆除后的垃圾清理及外运、残值归投标人。</t>
  </si>
  <si>
    <t>原有阀门拆除：比例式减压阀（3:2）DN150</t>
  </si>
  <si>
    <t>1.名称：比例式减压阀（3：2）
2.规格：DN150
3.连接方式;法兰连接
4.安装方式：拆除，含拆除前的成品保护；拆除后的垃圾清理及外运、残值归投标人。</t>
  </si>
  <si>
    <t>原有套管堵洞：套管防火堵洞</t>
  </si>
  <si>
    <t>1.名称：套管防火堵洞
2.安装方式：拆除，含拆除前的成品保护；拆除后的垃圾清理及外运、残值归投标人。</t>
  </si>
  <si>
    <t>原有阀门拆除：蝶阀 DN100 P=1.6Mpa</t>
  </si>
  <si>
    <t>原有阀门拆除：水流指示器 DN80</t>
  </si>
  <si>
    <t>1.规格、型号：水流指示器 DN80
2.连接形式：马鞍形连接
3.安装方式：拆除，含拆除前的成品保护；拆除后的垃圾清理及外运、残值归投标人。</t>
  </si>
  <si>
    <t>原有阀门拆除：安全信号碟阀 DN80</t>
  </si>
  <si>
    <t>1.名称：安全信号碟阀
2.规格：DN80
3.连接方式;法兰连接
3.安装方式：拆除，含拆除前的成品保护；拆除后的垃圾清理及外运、残值归投标人。</t>
  </si>
  <si>
    <t>1.类型：地下式自喷水泵接合器
2.规格：DN150
3.其他：满足设计及规范要求
3.安装方式：拆除，含拆除前的成品保护；拆除后的垃圾清理及外运、残值归投标人。</t>
  </si>
  <si>
    <t>原有阀门拆除：止回阀 DN150</t>
  </si>
  <si>
    <t>1.名称：止回阀 
2.规格：DN150
3.连接方式;法兰连接
4.安装方式：拆除，含拆除前的成品保护；拆除后的垃圾清理及外运、残值归投标人。</t>
  </si>
  <si>
    <t>原有阀门拆除：铜截止阀 DN25</t>
  </si>
  <si>
    <t>1.名称：铜截止阀 
2.规格：DN25
3.连接方式;螺纹连接
4.安装方式：拆除，含拆除前的成品保护；拆除后的垃圾清理及外运、残值归投标人。</t>
  </si>
  <si>
    <t>原有阀门拆除：安全阀 DN32</t>
  </si>
  <si>
    <t>1.名称：安全阀 
2.规格：DN32
3.连接方式;螺纹连接
4.安装方式：拆除，含拆除前的成品保护；拆除后的垃圾清理及外运、残值归投标人。</t>
  </si>
  <si>
    <t>原有阀门拆除：闸阀 DN150</t>
  </si>
  <si>
    <t>1.名称：闸阀 
2.规格：DN150
3.连接方式;法兰连接
4.安装方式：拆除，含拆除前的成品保护；拆除后的垃圾清理及外运、残值归投标人。</t>
  </si>
  <si>
    <t>原有阀门拆除：橡胶柔性接头 DN100</t>
  </si>
  <si>
    <t>1.名称：橡胶柔性接头
2.规格：DN100
3.连接方式;法兰连接
4.安装方式：拆除，含拆除前的成品保护；拆除后的垃圾清理及外运、残值归投标人。</t>
  </si>
  <si>
    <t>原有阀门拆除：橡胶柔性接头 DN80</t>
  </si>
  <si>
    <t>1.名称：橡胶柔性接头
2.规格：DN80
3.连接方式;法兰连接
4.安装方式：拆除，含拆除前的成品保护；拆除后的垃圾清理及外运、残值归投标人。</t>
  </si>
  <si>
    <t>原有阀门拆除：水流指示器 DN65</t>
  </si>
  <si>
    <t>1.规格、型号：水流指示器 DN65
2.连接形式：马鞍形连接
3.安装方式：拆除，含拆除前的成品保护；拆除后的垃圾清理及外运、残值归投标人。</t>
  </si>
  <si>
    <t>原有阀门拆除：安全信号碟阀 DN65</t>
  </si>
  <si>
    <t>1.名称：安全信号碟阀
2.规格：DN65
3.连接方式;法兰连接
3.安装方式：拆除，含拆除前的成品保护；拆除后的垃圾清理及外运、残值归投标人。</t>
  </si>
  <si>
    <t>拆除：水喷淋热镀锌钢管 DN25</t>
  </si>
  <si>
    <t>1.部位：室内
2.材质：热镀锌钢管
3.型号、规格：DN25
4.连接方式：螺纹连接
5.安装方式：拆除，含各类管件、末端喷头拆除，含拆除前的成品保护；拆除后的垃圾清理及外运、残值归投标人。</t>
  </si>
  <si>
    <t>拆除：水喷淋热镀锌钢管 DN32</t>
  </si>
  <si>
    <t>1.部位：室内
2.材质：热镀锌钢管
3.型号、规格：DN32
4.连接方式：螺纹连接
5.安装方式：拆除，含各类管件拆除，含拆除前的成品保护；拆除后的垃圾清理及外运、残值归投标人。</t>
  </si>
  <si>
    <t>拆除：水喷淋热镀锌钢管 DN40</t>
  </si>
  <si>
    <t>1.部位：室内
2.材质：热镀锌钢管
3.型号、规格：DN40
4.连接方式：螺纹连接
5.安装方式：拆除，含各类管件拆除，含拆除前的成品保护；拆除后的垃圾清理及外运、残值归投标人。</t>
  </si>
  <si>
    <t>拆除：水喷淋热镀锌钢管 DN50</t>
  </si>
  <si>
    <t>1.部位：室内
2.材质：热镀锌钢管
3.型号、规格：DN50
4.连接方式：螺纹连接
5.安装方式：拆除，含各类管件拆除，含拆除前的成品保护；拆除后的垃圾清理及外运、残值归投标人。</t>
  </si>
  <si>
    <t>拆除：水喷淋热镀锌钢管 DN65</t>
  </si>
  <si>
    <t>1.部位：室内
2.材质：热镀锌钢管
3.型号、规格：DN65
4.连接方式：沟槽连接
5.安装方式：拆除，含各类管件拆除，含拆除前的成品保护；拆除后的垃圾清理及外运、残值归投标人。</t>
  </si>
  <si>
    <t>拆除：水喷淋热镀锌钢管 DN80</t>
  </si>
  <si>
    <t>1.部位：室内
2.材质：热镀锌钢管
3.型号、规格：DN80
4.连接方式：沟槽连接
5.安装方式：拆除，含各类管件拆除，含拆除前的成品保护；拆除后的垃圾清理及外运、残值归投标人。</t>
  </si>
  <si>
    <t>拆除：水喷淋热镀锌钢管 DN100</t>
  </si>
  <si>
    <t>1.部位：室内
2.材质：热镀锌钢管
3.型号、规格：DN100
4.连接方式：沟槽连接
5.安装方式：拆除，含各类管件拆除，含拆除前的成品保护；拆除后的垃圾清理及外运、残值归投标人。</t>
  </si>
  <si>
    <t>拆除：水喷淋热镀锌钢管 DN150</t>
  </si>
  <si>
    <t>1.部位：室内
2.材质：热镀锌钢管
3.型号、规格：DN150
4.连接方式：沟槽连接
5.安装方式：拆除，含各类管件拆除，含拆除前的成品保护；拆除后的垃圾清理及外运、残值归投标人。</t>
  </si>
  <si>
    <t>拆除：水喷淋热镀锌钢管 DN200</t>
  </si>
  <si>
    <t>1.部位：室内
2.材质：热镀锌钢管
3.型号、规格：DN200
4.连接方式：沟槽连接
5.安装方式：拆除，含各类管件拆除，含拆除前的成品保护；拆除后的垃圾清理及外运、残值归投标人。</t>
  </si>
  <si>
    <t>拆除：管道支架安装</t>
  </si>
  <si>
    <t>1.名称：管道支吊架
2.安装方式：拆除，含拆除前的成品保护；拆除后的垃圾清理及外运、残值归投标人。</t>
  </si>
  <si>
    <t>原有设备拆除：单栓消火栓 800*650*240 （空箱+栓头）</t>
  </si>
  <si>
    <t>1.安装部位：室内
2.型号、规格：800*650*240
3.单栓、双栓：单栓
4.详15S202
5.安装方式：拆除，含拆除前的成品保护；拆除后的垃圾清理及外运、残值归投标人。</t>
  </si>
  <si>
    <t>原有设备拆除：单栓消火栓 1000*700*200 （空箱+栓头）</t>
  </si>
  <si>
    <t>1.安装部位：室内
2.型号、规格：1000*700*200
3.单栓、双栓：单栓，带卷盘
4.详15S202
5.安装方式：拆除，含拆除前的成品保护；拆除后的垃圾清理及外运、残值归投标人。</t>
  </si>
  <si>
    <t>原有设备拆除：减压稳压单栓消火栓 1000*700*200 （空箱+栓头）</t>
  </si>
  <si>
    <t>1.安装部位：室内
2.型号、规格：1000*700*200
3.单栓、双栓：减压稳压单栓消火栓，带卷盘
4.详15S202
5.安装方式：拆除，含拆除前的成品保护；拆除后的垃圾清理及外运、残值归投标人。</t>
  </si>
  <si>
    <t>原有设备拆除：：试验消火栓</t>
  </si>
  <si>
    <t>1.安装部位：室内
2.型号、规格：
3.单栓、双栓：试验消火栓
4.详15S202
5.安装方式：拆除，含拆除前的成品保护；拆除后的垃圾清理及外运、残值归投标人。</t>
  </si>
  <si>
    <t>原有设备拆除：蝶阀 DN100 P=1.6Mpa</t>
  </si>
  <si>
    <t>1.名称：蝶阀
2.材质、规格：碳钢,DN100
3.连接方式;法兰连接
4.安装方式：拆除，含拆除前的成品保护；拆除后的垃圾清理及外运、残值归投标人。</t>
  </si>
  <si>
    <t>原有设备拆除：蝶阀 DN150 P=1.6Mpa</t>
  </si>
  <si>
    <t>1.名称：蝶阀
2.材质、规格：碳钢,DN150
3.连接方式;法兰连接
4.安装方式：拆除，含拆除前的成品保护；拆除后的垃圾清理及外运、残值归投标人。</t>
  </si>
  <si>
    <t>原有设备拆除：蝶阀 DN200 P=1.6Mpa</t>
  </si>
  <si>
    <t>原有设备拆除：蝶阀 DN65  P=1.6Mpa</t>
  </si>
  <si>
    <t>1.名称：蝶阀
2.材质、规格：碳钢,DN65 P=1.6Mpa
3.连接方式;法兰连接
4.安装方式：拆除，含拆除前的成品保护；拆除后的垃圾清理及外运、残值归投标人。</t>
  </si>
  <si>
    <t>原有设备拆除：不锈钢波纹管 DN65  P=1.6Mpa</t>
  </si>
  <si>
    <t>1.名称：不锈钢波纹管
2.材质、规格：碳钢,DN65 P=1.6Mpa
3.连接方式;法兰连接
4.安装方式：拆除，含拆除前的成品保护；拆除后的垃圾清理及外运、残值归投标人。</t>
  </si>
  <si>
    <t>原有设备拆除：不锈钢波纹管 DN150 P=1.6Mpa</t>
  </si>
  <si>
    <t>1.名称：不锈钢波纹管
2.规格：DN150 P=1.6Mpa
3.连接方式;法兰连接
4.安装方式：拆除，含拆除前的成品保护；拆除后的垃圾清理及外运、残值归投标人。</t>
  </si>
  <si>
    <t>原有设备拆除：自动排气阀 DN25</t>
  </si>
  <si>
    <t>原有设备拆除：压力表 0~1.6MPa</t>
  </si>
  <si>
    <t>1.名称：压力表 0~1.6MPa
4.安装方式：拆除，含拆除前的成品保护；拆除后的垃圾清理及外运、残值归投标人。</t>
  </si>
  <si>
    <t>拆除：消火栓热镀锌钢管 DN65</t>
  </si>
  <si>
    <t>拆除：消火栓热镀锌钢管 DN100</t>
  </si>
  <si>
    <t>拆除：消火栓热镀锌钢管 DN150</t>
  </si>
  <si>
    <t>拆除：消火栓热镀锌钢管 DN200</t>
  </si>
  <si>
    <t>拆除：管道支吊架安装</t>
  </si>
  <si>
    <t>1.管架形式：综合考虑
2.材质：型钢
3.除锈、刷油设计要求：除锈后刷红丹防锈漆二道
4.安装方式：拆除，含各类管件拆除，含拆除前的成品保护；拆除后的垃圾清理及外运、残值归投标人。</t>
  </si>
  <si>
    <t>电气类</t>
  </si>
  <si>
    <t>闸阀更换（金属DN25及以内）</t>
  </si>
  <si>
    <t>拆除闸阀，安装闸阀，成品保护</t>
  </si>
  <si>
    <t>闸阀更换（金属DN50及以内）</t>
  </si>
  <si>
    <t>水表更换（DN25及以内）</t>
  </si>
  <si>
    <t>拆除水表，安装水表，成品保护</t>
  </si>
  <si>
    <t>水表更换（DN50及以内）</t>
  </si>
  <si>
    <t>户内电度表安装（单相）</t>
  </si>
  <si>
    <t>安装调试，成品保护,40至60A加漏电保护</t>
  </si>
  <si>
    <t>黄蜡管安装</t>
  </si>
  <si>
    <t>安装管道、固定管道、管槽砂浆填塞</t>
  </si>
  <si>
    <t>金属软管安装ф16</t>
  </si>
  <si>
    <t>户内电度表安装（三相）</t>
  </si>
  <si>
    <t>安装调试，成都保护，30至100A</t>
  </si>
  <si>
    <t>三孔插座更换（额定电压220V额定电流10A）</t>
  </si>
  <si>
    <t>拆除插座、安装插座，成品保护</t>
  </si>
  <si>
    <t>五孔插座更换（额定电压220V额定电流10A）</t>
  </si>
  <si>
    <t>三孔插座更换（额定电压220V额定电流16A）</t>
  </si>
  <si>
    <t>单联开关更换（额定电压220V额定电流10A）</t>
  </si>
  <si>
    <t>拆除开关、安装开关，成品保护</t>
  </si>
  <si>
    <t>双联开关更换（额定电压220V额定电流10A）</t>
  </si>
  <si>
    <t>三联开关更换（额定电压220V额定电流10A）</t>
  </si>
  <si>
    <t>四联开关更换（额定电压220V额定电流10A）</t>
  </si>
  <si>
    <t>五联开关更换（额定电压220V额定电流10A）</t>
  </si>
  <si>
    <t>单相电度表更换</t>
  </si>
  <si>
    <t>拆除电表、安装电表，成品保护</t>
  </si>
  <si>
    <t>三相电度表更换</t>
  </si>
  <si>
    <t>集控电度表更换</t>
  </si>
  <si>
    <t>室内分户表后电路故障检查（明确故障原因）</t>
  </si>
  <si>
    <t>漏电检查，短路检查，通路检查，断路检查</t>
  </si>
  <si>
    <t>热镀锌钢管安装DN200</t>
  </si>
  <si>
    <t>含管材及管件、支（座）架、吊架、水管冲洗、打压、防腐等一切费用</t>
  </si>
  <si>
    <t>热镀锌钢管安装DN150</t>
  </si>
  <si>
    <t>热镀锌钢管安装DN100</t>
  </si>
  <si>
    <t>热镀锌钢管安装DN80</t>
  </si>
  <si>
    <t>热镀锌钢管安装DN65</t>
  </si>
  <si>
    <t>热镀锌钢管安装DN50</t>
  </si>
  <si>
    <t>热镀锌钢管安装DN40</t>
  </si>
  <si>
    <t>热镀锌钢管安装DN32</t>
  </si>
  <si>
    <t>热镀锌钢管安装DN25</t>
  </si>
  <si>
    <t>热镀锌钢管拆除DN200</t>
  </si>
  <si>
    <t>含管材及管件、支（座）架、吊架、拆除等一切费用</t>
  </si>
  <si>
    <t>热镀锌钢管拆除DN150</t>
  </si>
  <si>
    <t>热镀锌钢管拆除DN100</t>
  </si>
  <si>
    <t>热镀锌钢管拆除DN80</t>
  </si>
  <si>
    <t>热镀锌钢管拆除DN65</t>
  </si>
  <si>
    <t>热镀锌钢管拆除DN50</t>
  </si>
  <si>
    <t>热镀锌钢管拆除DN40</t>
  </si>
  <si>
    <t>热镀锌钢管拆除DN32</t>
  </si>
  <si>
    <t>热镀锌钢管拆除DN25</t>
  </si>
  <si>
    <t>镀锌钢板ρ=0.5</t>
  </si>
  <si>
    <t>镀锌钢板烟道制作、安装及支架制作安装，油漆等。</t>
  </si>
  <si>
    <t>镀锌钢板ρ=0.75</t>
  </si>
  <si>
    <t>镀锌钢板ρ=1</t>
  </si>
  <si>
    <t>镀锌钢板ρ=1.2</t>
  </si>
  <si>
    <t>镀锌钢板ρ=1.5及以上规格</t>
  </si>
  <si>
    <t>镀锌钢板拆除</t>
  </si>
  <si>
    <t>1.材质：镀锌钢板
2.型号、规格：综合考虑</t>
  </si>
  <si>
    <t>电气配管</t>
  </si>
  <si>
    <t>安装管道、固定管道、管槽砂浆填塞等（安装方式综合考虑）</t>
  </si>
  <si>
    <t>有线电视线路敷设</t>
  </si>
  <si>
    <t>开箱、线缆检查、编号、安装（穿放、布放）、测试、断线、固定</t>
  </si>
  <si>
    <t>网络线敷设</t>
  </si>
  <si>
    <t>电话线敷设</t>
  </si>
  <si>
    <t>电话插座安装</t>
  </si>
  <si>
    <t>安装插座，成品保护</t>
  </si>
  <si>
    <t>网络插座安装</t>
  </si>
  <si>
    <t>户内弱电箱安装</t>
  </si>
  <si>
    <t>1、开箱、检查、安装、补漆、查校线、接线、接地。
2、含安装螺栓、接线端子（安装方式综合）</t>
  </si>
  <si>
    <t>户内强电箱安装</t>
  </si>
  <si>
    <t>室内电气配线BV1.5mm²线路安装</t>
  </si>
  <si>
    <t>电线穿管，安装检测</t>
  </si>
  <si>
    <t>室内电气配线BV2.5mm²线路安装</t>
  </si>
  <si>
    <t>室内电气配线BV4mm²线路安装</t>
  </si>
  <si>
    <t>室内电气配线BV6mm²线路安装</t>
  </si>
  <si>
    <t>电缆线5芯10mm²敷设</t>
  </si>
  <si>
    <t>检验、抽测线缆、清理管（暗槽）、制作穿线端头（钩）、穿放电缆、测试、作标记、封堵出口等</t>
  </si>
  <si>
    <t>电缆线5芯16mm²敷设</t>
  </si>
  <si>
    <t>电缆线5芯25mm²敷设</t>
  </si>
  <si>
    <t>电缆线5芯35mm²敷设</t>
  </si>
  <si>
    <t>警示照明（警示灯间距小于1000mm）</t>
  </si>
  <si>
    <t>制作、安装、拆除警示照明灯具，成品保护，安全防护措施</t>
  </si>
  <si>
    <t>普通插座更换</t>
  </si>
  <si>
    <t>拆除插座、安装插座</t>
  </si>
  <si>
    <t>开关拆除</t>
  </si>
  <si>
    <t>拆除开关</t>
  </si>
  <si>
    <t>开关安装</t>
  </si>
  <si>
    <t>安装开关</t>
  </si>
  <si>
    <t>声光控延时（或红外）开关更换</t>
  </si>
  <si>
    <t>空气开关更换</t>
  </si>
  <si>
    <t>拆除开关、安装开关</t>
  </si>
  <si>
    <t>防溅盒更换</t>
  </si>
  <si>
    <t>面板更换</t>
  </si>
  <si>
    <t>拆除面板、安装面板</t>
  </si>
  <si>
    <t>凿底盒位</t>
  </si>
  <si>
    <t>含拆除原底盒</t>
  </si>
  <si>
    <t>底盒安装</t>
  </si>
  <si>
    <t>PVC底盒安装</t>
  </si>
  <si>
    <t>灯带拆装</t>
  </si>
  <si>
    <t>拆除、安装</t>
  </si>
  <si>
    <t>室内分户表后电路故障检查(明确故障原因)</t>
  </si>
  <si>
    <t>漏电检查，短路检查、通路检查、断路检查</t>
  </si>
  <si>
    <t>LED灯具安装</t>
  </si>
  <si>
    <t>12W至40W.LED灯安装，调试</t>
  </si>
  <si>
    <t>盏</t>
  </si>
  <si>
    <t>其他类</t>
  </si>
  <si>
    <t>塑钢门,塑钢窗</t>
  </si>
  <si>
    <t>包含材料费、运输费、人工等费用</t>
  </si>
  <si>
    <t>铝合金平开门窗（普通）</t>
  </si>
  <si>
    <t>铝合金平门窗（断桥）</t>
  </si>
  <si>
    <t>防盗门</t>
  </si>
  <si>
    <t>防火门</t>
  </si>
  <si>
    <t>铁艺防护栏</t>
  </si>
  <si>
    <t>不锈钢防护栏</t>
  </si>
  <si>
    <t>残疾人扶手</t>
  </si>
  <si>
    <t>1、残疾人扶手安装（座便、洗手盆）
2、满足图纸设计规范及技术要求等一切之所需</t>
  </si>
  <si>
    <t>一般技工</t>
  </si>
  <si>
    <t>工日</t>
  </si>
  <si>
    <t>一般普工</t>
  </si>
  <si>
    <t>技工（蜘蛛人）</t>
  </si>
  <si>
    <t>1.蜘蛛人检查墙面空鼓；
2.包含必要的高空作业措施费用。</t>
  </si>
  <si>
    <t>普工（外墙检查辅助工种）</t>
  </si>
  <si>
    <t>1.墙面空鼓检查辅助工人；
2.包含必要的施工措施费用。</t>
  </si>
  <si>
    <t>地坪漆修补</t>
  </si>
  <si>
    <t>基层打磨，修补底漆，上面漆</t>
  </si>
  <si>
    <t>原地面热熔线铲除</t>
  </si>
  <si>
    <t>1、原地面热熔线铲除
2、线宽10cm
3、垃圾清扫</t>
  </si>
  <si>
    <t>原地面导向标示铲除</t>
  </si>
  <si>
    <t>基层打磨，清理，垃圾清扫</t>
  </si>
  <si>
    <t>交通护栏安装</t>
  </si>
  <si>
    <t>$80钢管，600高柱墩，间距3m，运输安装</t>
  </si>
  <si>
    <t>保护性拆除井盖</t>
  </si>
  <si>
    <t>拆除原路沿石</t>
  </si>
  <si>
    <t>拆除原304不锈钢水箅子400mm宽</t>
  </si>
  <si>
    <t>恢复路沿石</t>
  </si>
  <si>
    <t>重新恢复草坪</t>
  </si>
  <si>
    <t>新做304不锈钢水箅子400mm宽,厚度5mm</t>
  </si>
  <si>
    <t>踢打R角</t>
  </si>
  <si>
    <t>重新做R脚</t>
  </si>
  <si>
    <t>屋面挂瓦条更换</t>
  </si>
  <si>
    <t>更换</t>
  </si>
  <si>
    <t>屋面保温隔热层拆除</t>
  </si>
  <si>
    <t>保温隔热层拆除，建渣清运，保洁，成品保护</t>
  </si>
  <si>
    <t>屋面保温隔热层施工</t>
  </si>
  <si>
    <t>剔除墙面保温层</t>
  </si>
  <si>
    <t>1.拆除部位 砖墙面保温层 2.满足修复要求</t>
  </si>
  <si>
    <t>挤塑聚苯保温板（A级）</t>
  </si>
  <si>
    <t>1.专用粘结剂
2.挤塑聚苯保温板，厚40mm 3.抗裂砂浆、耐碱网格布一道</t>
  </si>
  <si>
    <t>挤塑聚苯保温板（A级）每增减5mm</t>
  </si>
  <si>
    <t>中空玻化微珠无机保温砂浆</t>
  </si>
  <si>
    <t>1.界面砂浆
2.中空玻化微珠无机保温砂浆  3.抗裂砂浆、耐碱网格布一道</t>
  </si>
  <si>
    <t>细石砼层</t>
  </si>
  <si>
    <t>细石砼厚度40mm内自拌砼，主材乙供</t>
  </si>
  <si>
    <t>细石砼厚度每增加5mm自拌砼，主材乙供</t>
  </si>
  <si>
    <t>植筋</t>
  </si>
  <si>
    <t>钻孔，涂胶水，安放钢筋。植筋深度综合考虑。若需出具检测报告，由投标单位负责，费用自理。植筋规格综合考虑</t>
  </si>
  <si>
    <t>根</t>
  </si>
  <si>
    <t>砼墙或板打洞</t>
  </si>
  <si>
    <t>1.洞直径为100＜d≤300mm</t>
  </si>
  <si>
    <t>1.洞直径为d≤100mm</t>
  </si>
  <si>
    <t>混凝土补洞</t>
  </si>
  <si>
    <t>外墙空洞封堵，措施费单独计算</t>
  </si>
  <si>
    <t>坡屋面、外墙防水冲淋实验</t>
  </si>
  <si>
    <t>成品保护，冲淋1小时，费用包干</t>
  </si>
  <si>
    <t>小时</t>
  </si>
  <si>
    <t>空鼓裂纹排查</t>
  </si>
  <si>
    <t xml:space="preserve">1.空鼓裂纹排查，确保隐患排除2.控制扬尘 
3.清理 </t>
  </si>
  <si>
    <t>清理浮层浮灰</t>
  </si>
  <si>
    <t>1.清理部位  砖墙面  2.砖墙面浮层浮灰，满足下一步工序施工要求</t>
  </si>
  <si>
    <t>涂刷墙面界面剂</t>
  </si>
  <si>
    <t xml:space="preserve">1.刷界面剂一道 2.专用界面剂                                                             </t>
  </si>
  <si>
    <t>门角框边墙面裂缝</t>
  </si>
  <si>
    <t>新建玻璃雨棚</t>
  </si>
  <si>
    <t>规格综合，按投影面积计算，含主材、脚手架</t>
  </si>
  <si>
    <t>铝单板拆除</t>
  </si>
  <si>
    <t>含拆除、完工后清理及建渣外运</t>
  </si>
  <si>
    <t>修复铝扣板吊顶</t>
  </si>
  <si>
    <t>主材利旧</t>
  </si>
  <si>
    <t>铝单板修复</t>
  </si>
  <si>
    <t>含2.5mm厚铝单板、安装、完工后清理</t>
  </si>
  <si>
    <t>管道结构剔槽（暗埋）及恢复</t>
  </si>
  <si>
    <t>给水管打压试验</t>
  </si>
  <si>
    <t>整改后的精保洁（精装修地面）</t>
  </si>
  <si>
    <t>1.整改后的需要做保洁的面积，面积需甲方确定</t>
  </si>
  <si>
    <t>整改后的保洁（清水地面）</t>
  </si>
  <si>
    <t>整改后的保洁（地坪漆地面）</t>
  </si>
  <si>
    <t>边口密封打胶</t>
  </si>
  <si>
    <t>接水盘</t>
  </si>
  <si>
    <t>主材乙供，含甲供、安装，规格综合</t>
  </si>
  <si>
    <t>钢构件制作与安装</t>
  </si>
  <si>
    <t>钢构件 防锈镀锌处理，含制作及安装</t>
  </si>
  <si>
    <t>T</t>
  </si>
  <si>
    <t>灯具更换</t>
  </si>
  <si>
    <t>拆除及更换灯具</t>
  </si>
  <si>
    <t>拆除原有发光LOGO面板</t>
  </si>
  <si>
    <t>5毫米亚克力面板</t>
  </si>
  <si>
    <t>拆除原有发光字体面板</t>
  </si>
  <si>
    <t>清洗原有发光字体和LOGO面板</t>
  </si>
  <si>
    <t>清洗亚克力面板</t>
  </si>
  <si>
    <t>拆除及更换灯珠</t>
  </si>
  <si>
    <t>蓝景牌LED灯</t>
  </si>
  <si>
    <t>颗</t>
  </si>
  <si>
    <t>重新安装面板</t>
  </si>
  <si>
    <t>304不锈钢发光字，蓝景牌LED灯5毫米亚克力面板</t>
  </si>
  <si>
    <t>LED变压器</t>
  </si>
  <si>
    <t>拆除柜体</t>
  </si>
  <si>
    <t xml:space="preserve">1、规格：700mm宽
2、原石材台面不改动，拆除台面下原柜体。
</t>
  </si>
  <si>
    <t>柜体钢架安装</t>
  </si>
  <si>
    <t>1、钢矩管50*50*3横立柱，钢矩管50*50*5角钢横支撑。
2、规格：700mm宽</t>
  </si>
  <si>
    <t>蜂窝铝板饰面</t>
  </si>
  <si>
    <t>整板厚度18mm,双面spc覆pet，蜂窝芯3*3</t>
  </si>
  <si>
    <t>液压合页</t>
  </si>
  <si>
    <t>主材+安装</t>
  </si>
  <si>
    <t>悍高反弹器</t>
  </si>
  <si>
    <t>木饰面踢脚线（高度100）</t>
  </si>
  <si>
    <t>增加漏电开关</t>
  </si>
  <si>
    <t>C16/1P（主材+安装）</t>
  </si>
  <si>
    <t>增加一组时空开关</t>
  </si>
  <si>
    <t>双管荧光灯</t>
  </si>
  <si>
    <t>安装及主材</t>
  </si>
  <si>
    <t>金属软管DN20</t>
  </si>
  <si>
    <t>钢质转接盒</t>
  </si>
  <si>
    <t>三联单控开关更换（额定电压220V额定电流10A）</t>
  </si>
  <si>
    <t>地毯</t>
  </si>
  <si>
    <t>拆除12mm钢化玻璃门</t>
  </si>
  <si>
    <t>安装12mm钢化玻璃门</t>
  </si>
  <si>
    <t>YJLHV-3X150+2X70</t>
  </si>
  <si>
    <t>150电缆头</t>
  </si>
  <si>
    <t>70电缆头</t>
  </si>
  <si>
    <t>logo字体更换</t>
  </si>
  <si>
    <t>（含发光字体和光源）单个字体长500*宽500*高500</t>
  </si>
  <si>
    <t>地面土工布基层</t>
  </si>
  <si>
    <t>宽度100mm-150mm</t>
  </si>
  <si>
    <t>角钢安装</t>
  </si>
  <si>
    <t>型号规格综合</t>
  </si>
  <si>
    <t>5mm花纹钢板安装</t>
  </si>
  <si>
    <t>普通玻璃更换</t>
  </si>
  <si>
    <t>5mm</t>
  </si>
  <si>
    <t>夹胶玻璃安装</t>
  </si>
  <si>
    <t>8mm+1.5+8mm夹胶钢化玻璃</t>
  </si>
  <si>
    <t>高空作业车</t>
  </si>
  <si>
    <t>含司机</t>
  </si>
  <si>
    <t>台班</t>
  </si>
  <si>
    <t>吊篮（单人）</t>
  </si>
  <si>
    <t>/</t>
  </si>
  <si>
    <t>台/天</t>
  </si>
  <si>
    <t>吊篮（多人）</t>
  </si>
  <si>
    <t>吊篮移位（本楼栋)</t>
  </si>
  <si>
    <t>吊篮移位（跨楼栋)</t>
  </si>
  <si>
    <t>75轮式挖掘机</t>
  </si>
  <si>
    <t>土方开挖及回填，最大挖掘深度3米</t>
  </si>
  <si>
    <t>120履带式挖掘机</t>
  </si>
  <si>
    <t>土方开挖及回填，最大挖掘深度5米</t>
  </si>
  <si>
    <t>8吨吊车</t>
  </si>
  <si>
    <t>吊运货物及建筑材料</t>
  </si>
  <si>
    <t>25吨吊车</t>
  </si>
  <si>
    <t>挖掘机进出场费</t>
  </si>
  <si>
    <t>蛙人（下水）</t>
  </si>
  <si>
    <t>下潜到地下污水管道井进行管道胶囊堵水</t>
  </si>
  <si>
    <t>配合物业费用</t>
  </si>
  <si>
    <t>施工过程中配合物业费用</t>
  </si>
  <si>
    <t>成都英英房地产开发有限公司破产清算案维修工程
【垃圾房】工程量清单</t>
  </si>
  <si>
    <t>工程名称：成都英英房地产开发有限公司破产清算案维修工程【垃圾房】</t>
  </si>
  <si>
    <t>挖沟槽土方（机械开挖）</t>
  </si>
  <si>
    <t>1.土石比例：综合；
2.基础类型：综合；
3.开挖深度：以现场实际情况为准；  
4.开挖方式：机械开挖 
5.场内运距：1km以内</t>
  </si>
  <si>
    <t>挖沟槽土方（人工开挖）</t>
  </si>
  <si>
    <t>1.土石比例：综合；
2.基础类型：综合；
3.开挖深度：以现场实际情况为准；  
4.开挖方式：人工开挖 
5.场内运距：1km以内</t>
  </si>
  <si>
    <t>路沿石拆除</t>
  </si>
  <si>
    <t>1、路沿石规格：800×150×300</t>
  </si>
  <si>
    <t>路沿石恢复</t>
  </si>
  <si>
    <t>C20细石砼垫层</t>
  </si>
  <si>
    <t>1.垫层材料种类、厚度:C20细石混凝土；100mm厚
2.混凝土强度等级:C20；</t>
  </si>
  <si>
    <t>垫层钢筋网片</t>
  </si>
  <si>
    <t>1、规格：φ6@200单层双向钢筋网片</t>
  </si>
  <si>
    <t>圈梁混凝土浇筑</t>
  </si>
  <si>
    <t>1、混凝土强度等级：综合</t>
  </si>
  <si>
    <t>矩形柱、构造柱混凝土浇筑</t>
  </si>
  <si>
    <t>有梁板混凝土浇筑</t>
  </si>
  <si>
    <t>1、混凝土强度等级：综合
2、板厚120mm</t>
  </si>
  <si>
    <t>HRB400φ20钢筋制安</t>
  </si>
  <si>
    <t>1、钢筋种类、规格：HRB400φ20</t>
  </si>
  <si>
    <t>HRB400φ16钢筋制安</t>
  </si>
  <si>
    <t>1、钢筋种类、规格：HRB400φ16</t>
  </si>
  <si>
    <t>HRB400φ14钢筋制安</t>
  </si>
  <si>
    <t>1、钢筋种类、规格：HRB400φ14</t>
  </si>
  <si>
    <t>HRB400φ12钢筋制安</t>
  </si>
  <si>
    <t>1、钢筋种类、规格：HRB400φ12</t>
  </si>
  <si>
    <t>HRB400φ10钢筋制安</t>
  </si>
  <si>
    <t>1、钢筋种类、规格：HRB400φ10</t>
  </si>
  <si>
    <t>HRB400φ8钢筋制安</t>
  </si>
  <si>
    <t>1、钢筋种类、规格：HRB400φ8</t>
  </si>
  <si>
    <t>圈梁模板</t>
  </si>
  <si>
    <t>1、模板类型：木模板</t>
  </si>
  <si>
    <t>矩形柱、构造柱模板</t>
  </si>
  <si>
    <t>房心回填</t>
  </si>
  <si>
    <t>1、原土回填
2、素土夯实</t>
  </si>
  <si>
    <t>有梁板模板</t>
  </si>
  <si>
    <t>砖砌体</t>
  </si>
  <si>
    <t>1.砖品种、规格、强度等级:页岩多孔砖,规格及强度等级综合
2.砂浆种类:湿拌砂浆 M10
3.墙体厚度:综合</t>
  </si>
  <si>
    <t>排水沟砌筑抹灰</t>
  </si>
  <si>
    <t>1.沟截面尺寸：排水沟净宽300mm、净深30000mm、壁厚为120mm；
2.垫层材料种类、厚度:C20细石混凝土、厚100mm
3.砖品种、规格、强度等级:MU10烧结页岩砖、240mm×115mm×53mm
4.砂浆强度等级、配合比:20mm厚1:2.5防水砂浆</t>
  </si>
  <si>
    <t>排水沟防水</t>
  </si>
  <si>
    <t>丙纶布防水防水一道、水泥胶一道</t>
  </si>
  <si>
    <t>内墙抹灰</t>
  </si>
  <si>
    <t>1.基层类型:综合考虑
2.砂浆厚度、配合比：M15湿拌砂浆 厚度20mm</t>
  </si>
  <si>
    <t>墙砖墙面</t>
  </si>
  <si>
    <t>1、墙体类型：综合
2、粘接层厚度及种类：10厚M20水泥砂浆掺5%防水剂
3、面层材料种类：300*600*10灰色哑光陶瓷砖</t>
  </si>
  <si>
    <t>外墙抹灰</t>
  </si>
  <si>
    <t>1.基层类型:综合考虑
2.砂浆厚度、配合比：M15湿拌砂浆 厚度20mm
3.掺5%防水剂</t>
  </si>
  <si>
    <t>内墙及天棚耐水腻子</t>
  </si>
  <si>
    <t>1.基层类型：综合考虑
2.腻子种类：满刮耐水腻子两遍，磨平，成品腻子</t>
  </si>
  <si>
    <t>外墙涂料</t>
  </si>
  <si>
    <t>1.基层类型：综合考虑
2.材料种类：外墙弹性涂料</t>
  </si>
  <si>
    <t>室内地坪</t>
  </si>
  <si>
    <t>1.面层厚度、混凝土强度等级：50mm厚C20细石混凝土
2.基层类型：综合考虑</t>
  </si>
  <si>
    <t>室内地面硬化</t>
  </si>
  <si>
    <t>1.厚度、混凝土强度等级：200mm厚C30混凝土</t>
  </si>
  <si>
    <t>地砖楼地面</t>
  </si>
  <si>
    <t>1、基层类型：综合
2、粘接层厚度及种类：20厚M20水泥砂浆掺5%防水剂
3、面层材料种类：600*600*10灰色哑光陶瓷砖</t>
  </si>
  <si>
    <t>屋面</t>
  </si>
  <si>
    <t>1.1.5mm厚非固化橡胶沥青防水涂料
2.1.5mm厚单面自粘高分子膜基湿铺防水卷材
3.最薄处30mm厚C20细石砼
4.内配φ6@200双向钢筋网片</t>
  </si>
  <si>
    <t>推拉窗</t>
  </si>
  <si>
    <t>1、规格：600*1200
2、多腔断桥铝合金推拉窗 6中透光Low-e+12A+6透明</t>
  </si>
  <si>
    <t>卷帘门</t>
  </si>
  <si>
    <t>1.规格尺寸：2500*2800 普通卷帘门
2.配套组件：钢制轨道（截面 120×60mm，厚度 2.5mm）、无缝钢管卷轴（Φ114mm，壁厚 3.5mm）、制动器、限位器</t>
  </si>
  <si>
    <t>标识标牌</t>
  </si>
  <si>
    <t>1、规格：选型500*500mm以内
2、材质：KT板或亚克力</t>
  </si>
  <si>
    <t>外架</t>
  </si>
  <si>
    <t>1.搭设方式：综合
2、按垂直投影面积计算</t>
  </si>
  <si>
    <t>给水管道</t>
  </si>
  <si>
    <t>1、材料规格：PPR20
2、施工方式：明敷、热熔连接</t>
  </si>
  <si>
    <t>水龙头</t>
  </si>
  <si>
    <t>1、材料规格：DN20
2、施工方式：明敷</t>
  </si>
  <si>
    <t>照明</t>
  </si>
  <si>
    <t>1、灯具种类：吸顶灯</t>
  </si>
  <si>
    <t>照明配管</t>
  </si>
  <si>
    <t xml:space="preserve">1、材料规格：PVC20
2、施工方式：明敷
</t>
  </si>
  <si>
    <t>照明配线</t>
  </si>
  <si>
    <t>1、材料规格：WDZN-BV-2.5
2、施工方式：管内敷设</t>
  </si>
  <si>
    <t>开关</t>
  </si>
  <si>
    <t>1、品种规格：单开单控</t>
  </si>
  <si>
    <t>落水管</t>
  </si>
  <si>
    <t>1、材料规格：PVC-U100
2、施工方式：明敷</t>
  </si>
  <si>
    <t>收水口</t>
  </si>
  <si>
    <t>1、材料规格：DE100</t>
  </si>
  <si>
    <t>满堂脚手架</t>
  </si>
  <si>
    <t>1.搭设方式：综合
2.按水平投影面积计算</t>
  </si>
  <si>
    <t>按直接工程费的5%计取</t>
  </si>
  <si>
    <t>按直接工程费的8%计取</t>
  </si>
  <si>
    <t>成都英英房地产开发有限公司破产清算案维修工程
【1#楼亮化】工程量清单</t>
  </si>
  <si>
    <t>工程名称：成都英英房地产开发有限公司破产清算案维修工程【亮化工程】</t>
  </si>
  <si>
    <t>LED点光源DG01 LED3W/3000K/DC24V/L=300mm/IP65</t>
  </si>
  <si>
    <t>1.名称 
2.型号 
3.规格 
4.类型</t>
  </si>
  <si>
    <t>LED投光灯TG01 LED72W/3500K/AC220V/IP65</t>
  </si>
  <si>
    <t>LED线条灯L01a LED12W/3000K/DC24V/L=1000mm/IP65</t>
  </si>
  <si>
    <t>LED线条灯L01b LED6W/3000K/DC24V/L=500mm/IP65</t>
  </si>
  <si>
    <t>LED线条灯L01b LED4W/3000K/DC24V/L=300mm/IP65</t>
  </si>
  <si>
    <t>灯光集控系统主机</t>
  </si>
  <si>
    <t>1.名称 
2.类别 
3.规格</t>
  </si>
  <si>
    <t>防雨开关电源 350W/220V/24V</t>
  </si>
  <si>
    <t>1.种类 
2.规格 
3.型号 
4.容量</t>
  </si>
  <si>
    <t>防雨开关电源箱</t>
  </si>
  <si>
    <t>1.名称 
2.型号 
3.规格 
4.基础形式、材质、规格 
5.接线端子材质、规格 
6.端子板外部接线材质、规格 
7.安装方式</t>
  </si>
  <si>
    <t>分控器 DMX512/八端口</t>
  </si>
  <si>
    <t>1.名称 
2.型号 
3.规格 
4.容量(A) 
5.接线端子材质、规格</t>
  </si>
  <si>
    <t>光电转换器</t>
  </si>
  <si>
    <t>1.规格 
2.型号</t>
  </si>
  <si>
    <t>核心网络交换机</t>
  </si>
  <si>
    <t>1.名称 
2.功能 
3.层数</t>
  </si>
  <si>
    <t>网络交换机</t>
  </si>
  <si>
    <t>主控器</t>
  </si>
  <si>
    <t>配电箱ALfg-1#</t>
  </si>
  <si>
    <t>8位智能模块</t>
  </si>
  <si>
    <t>1.名称 
2.规格 
3.类型 
4.输出形式</t>
  </si>
  <si>
    <t>12位智能模块</t>
  </si>
  <si>
    <t>接线盒</t>
  </si>
  <si>
    <t>1.名称 
2.材质 
3.规格 
4.安装形式</t>
  </si>
  <si>
    <t>电力电缆头 电缆截面（mm2） ≤10（三芯）</t>
  </si>
  <si>
    <t>1.名称 
2.型号 
3.规格 
4.材质、类型 
5.安装部位 
6.电压等级（kV）</t>
  </si>
  <si>
    <t>电力电缆头 电缆截面（mm2） ≤16（五芯）</t>
  </si>
  <si>
    <t>超五类网线</t>
  </si>
  <si>
    <t>1.名称 
2.规格 
3.线缆对数 
4.敷设方式</t>
  </si>
  <si>
    <t>镀锌桥架</t>
  </si>
  <si>
    <t>1.名称 
2.材质 
3.规格：CT:100*100</t>
  </si>
  <si>
    <t>铝合金线槽 MR20*40</t>
  </si>
  <si>
    <t>1.名称 
2.材质 
3.规格</t>
  </si>
  <si>
    <t>电气配管 PVC20</t>
  </si>
  <si>
    <t>1.名称 
2.材质 
3.规格 
4.配置形式 
5.接地要求 
6.钢索材质、规格</t>
  </si>
  <si>
    <t>电气配管 PVC25</t>
  </si>
  <si>
    <t>电气配线 RVSP-2*2*0.8</t>
  </si>
  <si>
    <t>1.名称 
2.配线形式 
3.型号 
4.规格 
5.材质 
6.配线部位 
7.配线线制 
8.钢索材质、规格</t>
  </si>
  <si>
    <t>电气配线 ZRRVV2*4</t>
  </si>
  <si>
    <t>电力电缆 WDZB-YJY-(5*16)</t>
  </si>
  <si>
    <t>1.名称 
2.型号 
3.规格 
4.材质 
5.敷设方式、部位 
6.电压等级（kV） 
7.地形</t>
  </si>
  <si>
    <t>电力电缆 ZRYJV3*4</t>
  </si>
  <si>
    <t>单模四芯光纤</t>
  </si>
  <si>
    <t>配电箱</t>
  </si>
  <si>
    <t>幕墙开洞费用</t>
  </si>
  <si>
    <t>措施费采用固定综合单价包干，包含施工过程中的人工及材料涨价风险费等费用，无论工程量增减结算时不得以任何理由调整固定综合单价</t>
  </si>
  <si>
    <t>原有管线是否预留检测费等</t>
  </si>
  <si>
    <t>蜘蛛人施工降效补偿</t>
  </si>
  <si>
    <t>单独考虑意外保险费</t>
  </si>
  <si>
    <t>脚手架搭拆费，建筑物超高增加费</t>
  </si>
  <si>
    <t>调试费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</si>
</sst>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[DBNum2][$RMB]General;[Red][DBNum2][$RMB]General"/>
  </numFmts>
  <fonts count="60">
    <font>
      <sz val="16"/>
      <color theme="1"/>
      <name val="等线 Light"/>
      <charset val="134"/>
      <scheme val="major"/>
    </font>
    <font>
      <b/>
      <sz val="12"/>
      <name val="等线 Light"/>
      <charset val="134"/>
      <scheme val="major"/>
    </font>
    <font>
      <sz val="12"/>
      <name val="等线 Light"/>
      <charset val="134"/>
      <scheme val="major"/>
    </font>
    <font>
      <b/>
      <sz val="16"/>
      <name val="等线 Light"/>
      <charset val="134"/>
      <scheme val="major"/>
    </font>
    <font>
      <sz val="10"/>
      <name val="等线 Light"/>
      <charset val="134"/>
      <scheme val="major"/>
    </font>
    <font>
      <sz val="10"/>
      <name val="等线 Light"/>
      <charset val="134"/>
      <scheme val="major"/>
    </font>
    <font>
      <sz val="11"/>
      <name val="等线 Light"/>
      <charset val="134"/>
      <scheme val="major"/>
    </font>
    <font>
      <b/>
      <sz val="10"/>
      <name val="等线 Light"/>
      <charset val="134"/>
      <scheme val="major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name val="等线"/>
      <charset val="134"/>
      <scheme val="minor"/>
    </font>
    <font>
      <sz val="11"/>
      <name val="SimSun"/>
      <charset val="134"/>
    </font>
    <font>
      <sz val="11"/>
      <color theme="1"/>
      <name val="SimSun"/>
      <charset val="134"/>
    </font>
    <font>
      <b/>
      <sz val="11"/>
      <name val="SimSun"/>
      <charset val="134"/>
    </font>
    <font>
      <sz val="11"/>
      <name val="等线"/>
      <charset val="134"/>
      <scheme val="minor"/>
    </font>
    <font>
      <b/>
      <sz val="11"/>
      <name val="等线 Light"/>
      <charset val="134"/>
      <scheme val="major"/>
    </font>
    <font>
      <sz val="11"/>
      <name val="等线 Light"/>
      <charset val="134"/>
      <scheme val="major"/>
    </font>
    <font>
      <sz val="11"/>
      <color theme="1"/>
      <name val="等线 Light"/>
      <charset val="134"/>
      <scheme val="major"/>
    </font>
    <font>
      <b/>
      <sz val="12"/>
      <name val="宋体"/>
      <charset val="134"/>
    </font>
    <font>
      <b/>
      <sz val="10"/>
      <name val="宋体"/>
      <charset val="134"/>
    </font>
    <font>
      <b/>
      <sz val="18"/>
      <name val="等线"/>
      <charset val="134"/>
      <scheme val="minor"/>
    </font>
    <font>
      <b/>
      <sz val="11"/>
      <name val="等线"/>
      <charset val="134"/>
      <scheme val="minor"/>
    </font>
    <font>
      <sz val="11"/>
      <color rgb="FF000000"/>
      <name val="Arial"/>
      <charset val="204"/>
    </font>
    <font>
      <b/>
      <sz val="14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20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b/>
      <sz val="24"/>
      <name val="宋体"/>
      <charset val="134"/>
    </font>
    <font>
      <sz val="10"/>
      <name val="楷体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9"/>
      <name val="宋体"/>
      <charset val="134"/>
    </font>
    <font>
      <sz val="16"/>
      <color theme="1"/>
      <name val="等线 Light"/>
      <charset val="134"/>
      <scheme val="major"/>
    </font>
    <font>
      <sz val="12"/>
      <color indexed="8"/>
      <name val="宋体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/>
    <xf numFmtId="43" fontId="30" fillId="0" borderId="0" applyFont="0" applyFill="0" applyBorder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2" fontId="3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0" fillId="2" borderId="7" applyNumberFormat="0" applyFon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3" borderId="10" applyNumberFormat="0" applyAlignment="0" applyProtection="0">
      <alignment vertical="center"/>
    </xf>
    <xf numFmtId="0" fontId="45" fillId="4" borderId="11" applyNumberFormat="0" applyAlignment="0" applyProtection="0">
      <alignment vertical="center"/>
    </xf>
    <xf numFmtId="0" fontId="46" fillId="4" borderId="10" applyNumberFormat="0" applyAlignment="0" applyProtection="0">
      <alignment vertical="center"/>
    </xf>
    <xf numFmtId="0" fontId="47" fillId="5" borderId="12" applyNumberFormat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3" fillId="16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54" fillId="23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9" fontId="55" fillId="0" borderId="0" applyFont="0" applyFill="0" applyBorder="0" applyAlignment="0" applyProtection="0">
      <alignment vertical="center"/>
    </xf>
    <xf numFmtId="0" fontId="56" fillId="0" borderId="0">
      <alignment vertical="center"/>
      <protection locked="0"/>
    </xf>
    <xf numFmtId="0" fontId="8" fillId="0" borderId="0">
      <alignment vertical="center"/>
    </xf>
    <xf numFmtId="0" fontId="57" fillId="0" borderId="0"/>
    <xf numFmtId="0" fontId="8" fillId="0" borderId="0"/>
    <xf numFmtId="0" fontId="58" fillId="0" borderId="0">
      <alignment vertical="center"/>
    </xf>
    <xf numFmtId="0" fontId="59" fillId="0" borderId="0">
      <alignment vertical="center"/>
    </xf>
  </cellStyleXfs>
  <cellXfs count="154">
    <xf numFmtId="0" fontId="0" fillId="0" borderId="0" xfId="0"/>
    <xf numFmtId="0" fontId="1" fillId="0" borderId="0" xfId="0" applyFont="1"/>
    <xf numFmtId="0" fontId="2" fillId="0" borderId="0" xfId="0" applyFont="1"/>
    <xf numFmtId="176" fontId="2" fillId="0" borderId="0" xfId="0" applyNumberFormat="1" applyFont="1"/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left" wrapText="1"/>
    </xf>
    <xf numFmtId="176" fontId="4" fillId="0" borderId="0" xfId="0" applyNumberFormat="1" applyFont="1" applyAlignment="1">
      <alignment horizontal="left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/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9" fontId="4" fillId="0" borderId="1" xfId="3" applyFont="1" applyFill="1" applyBorder="1" applyAlignment="1">
      <alignment horizontal="right" vertical="center" wrapText="1"/>
    </xf>
    <xf numFmtId="0" fontId="6" fillId="0" borderId="1" xfId="0" applyFont="1" applyBorder="1" applyAlignment="1">
      <alignment horizontal="left" vertical="center" wrapText="1"/>
    </xf>
    <xf numFmtId="9" fontId="4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 wrapText="1"/>
    </xf>
    <xf numFmtId="0" fontId="1" fillId="0" borderId="1" xfId="0" applyFont="1" applyBorder="1"/>
    <xf numFmtId="0" fontId="6" fillId="0" borderId="0" xfId="0" applyFont="1" applyAlignment="1">
      <alignment horizontal="left" vertical="center" wrapText="1"/>
    </xf>
    <xf numFmtId="0" fontId="8" fillId="0" borderId="0" xfId="0" applyFont="1"/>
    <xf numFmtId="0" fontId="8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2" fontId="13" fillId="0" borderId="1" xfId="0" applyNumberFormat="1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13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/>
    </xf>
    <xf numFmtId="177" fontId="10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1" fillId="0" borderId="0" xfId="0" applyFont="1" applyAlignment="1">
      <alignment horizontal="center" vertical="center"/>
    </xf>
    <xf numFmtId="9" fontId="10" fillId="0" borderId="1" xfId="3" applyFont="1" applyFill="1" applyBorder="1" applyAlignment="1">
      <alignment horizontal="center" vertical="center" wrapText="1"/>
    </xf>
    <xf numFmtId="176" fontId="14" fillId="0" borderId="1" xfId="0" applyNumberFormat="1" applyFont="1" applyBorder="1" applyAlignment="1">
      <alignment horizontal="center" vertical="center" wrapText="1"/>
    </xf>
    <xf numFmtId="0" fontId="15" fillId="0" borderId="0" xfId="0" applyFont="1" applyAlignment="1">
      <alignment horizontal="left" vertical="center" wrapText="1"/>
    </xf>
    <xf numFmtId="0" fontId="15" fillId="0" borderId="0" xfId="0" applyFont="1" applyAlignment="1">
      <alignment horizontal="center" vertical="center" wrapText="1"/>
    </xf>
    <xf numFmtId="0" fontId="16" fillId="0" borderId="0" xfId="52" applyFont="1"/>
    <xf numFmtId="49" fontId="16" fillId="0" borderId="0" xfId="52" applyNumberFormat="1" applyFont="1" applyAlignment="1">
      <alignment horizontal="left" vertical="top" wrapText="1"/>
    </xf>
    <xf numFmtId="0" fontId="17" fillId="0" borderId="0" xfId="52" applyFont="1"/>
    <xf numFmtId="0" fontId="18" fillId="0" borderId="0" xfId="52" applyFont="1"/>
    <xf numFmtId="0" fontId="19" fillId="0" borderId="0" xfId="52" applyFont="1"/>
    <xf numFmtId="0" fontId="19" fillId="0" borderId="0" xfId="52" applyFont="1" applyAlignment="1">
      <alignment horizontal="left"/>
    </xf>
    <xf numFmtId="0" fontId="19" fillId="0" borderId="0" xfId="52" applyFont="1" applyAlignment="1">
      <alignment horizontal="left" wrapText="1"/>
    </xf>
    <xf numFmtId="0" fontId="19" fillId="0" borderId="0" xfId="52" applyFont="1" applyAlignment="1">
      <alignment horizontal="center"/>
    </xf>
    <xf numFmtId="0" fontId="19" fillId="0" borderId="0" xfId="52" applyFont="1" applyAlignment="1">
      <alignment horizontal="center" vertical="center"/>
    </xf>
    <xf numFmtId="176" fontId="19" fillId="0" borderId="0" xfId="52" applyNumberFormat="1" applyFont="1"/>
    <xf numFmtId="0" fontId="20" fillId="0" borderId="0" xfId="52" applyFont="1" applyAlignment="1">
      <alignment horizontal="center" vertical="top" wrapText="1"/>
    </xf>
    <xf numFmtId="0" fontId="21" fillId="0" borderId="0" xfId="52" applyFont="1" applyAlignment="1">
      <alignment horizontal="left" vertical="top" wrapText="1"/>
    </xf>
    <xf numFmtId="0" fontId="21" fillId="0" borderId="0" xfId="52" applyFont="1" applyAlignment="1">
      <alignment horizontal="center" vertical="top" wrapText="1"/>
    </xf>
    <xf numFmtId="0" fontId="21" fillId="0" borderId="0" xfId="52" applyFont="1" applyAlignment="1">
      <alignment horizontal="center" vertical="center" wrapText="1"/>
    </xf>
    <xf numFmtId="0" fontId="21" fillId="0" borderId="1" xfId="52" applyFont="1" applyBorder="1" applyAlignment="1">
      <alignment horizontal="center" vertical="center" wrapText="1"/>
    </xf>
    <xf numFmtId="176" fontId="21" fillId="0" borderId="1" xfId="52" applyNumberFormat="1" applyFont="1" applyBorder="1" applyAlignment="1">
      <alignment horizontal="center" vertical="center" wrapText="1"/>
    </xf>
    <xf numFmtId="0" fontId="20" fillId="0" borderId="5" xfId="52" applyFont="1" applyBorder="1" applyAlignment="1">
      <alignment horizontal="center" vertical="center" wrapText="1"/>
    </xf>
    <xf numFmtId="0" fontId="20" fillId="0" borderId="5" xfId="52" applyFont="1" applyBorder="1" applyAlignment="1">
      <alignment horizontal="left" vertical="center" wrapText="1"/>
    </xf>
    <xf numFmtId="0" fontId="21" fillId="0" borderId="1" xfId="52" applyFont="1" applyBorder="1" applyAlignment="1">
      <alignment horizontal="left" vertical="center" wrapText="1"/>
    </xf>
    <xf numFmtId="1" fontId="21" fillId="0" borderId="1" xfId="52" applyNumberFormat="1" applyFont="1" applyBorder="1" applyAlignment="1">
      <alignment horizontal="center" vertical="center" wrapText="1"/>
    </xf>
    <xf numFmtId="177" fontId="21" fillId="0" borderId="1" xfId="52" applyNumberFormat="1" applyFont="1" applyBorder="1" applyAlignment="1">
      <alignment horizontal="center" vertical="center" wrapText="1"/>
    </xf>
    <xf numFmtId="2" fontId="21" fillId="0" borderId="1" xfId="52" applyNumberFormat="1" applyFont="1" applyBorder="1" applyAlignment="1">
      <alignment horizontal="center" vertical="center" wrapText="1"/>
    </xf>
    <xf numFmtId="176" fontId="16" fillId="0" borderId="0" xfId="52" applyNumberFormat="1" applyFont="1"/>
    <xf numFmtId="0" fontId="20" fillId="0" borderId="1" xfId="52" applyFont="1" applyBorder="1" applyAlignment="1">
      <alignment horizontal="left" vertical="center" wrapText="1"/>
    </xf>
    <xf numFmtId="176" fontId="16" fillId="0" borderId="0" xfId="52" applyNumberFormat="1" applyFont="1" applyAlignment="1">
      <alignment horizontal="left" vertical="top" wrapText="1"/>
    </xf>
    <xf numFmtId="0" fontId="21" fillId="0" borderId="1" xfId="52" applyFont="1" applyBorder="1" applyAlignment="1">
      <alignment horizontal="left" wrapText="1"/>
    </xf>
    <xf numFmtId="0" fontId="21" fillId="0" borderId="1" xfId="52" applyFont="1" applyBorder="1"/>
    <xf numFmtId="0" fontId="21" fillId="0" borderId="1" xfId="52" applyFont="1" applyBorder="1" applyAlignment="1">
      <alignment horizontal="center" vertical="center"/>
    </xf>
    <xf numFmtId="0" fontId="22" fillId="0" borderId="1" xfId="52" applyFont="1" applyBorder="1" applyAlignment="1">
      <alignment horizontal="center" vertical="center"/>
    </xf>
    <xf numFmtId="176" fontId="21" fillId="0" borderId="1" xfId="52" applyNumberFormat="1" applyFont="1" applyBorder="1" applyAlignment="1">
      <alignment horizontal="center" vertical="center"/>
    </xf>
    <xf numFmtId="176" fontId="17" fillId="0" borderId="0" xfId="52" applyNumberFormat="1" applyFont="1"/>
    <xf numFmtId="2" fontId="21" fillId="0" borderId="1" xfId="52" applyNumberFormat="1" applyFont="1" applyBorder="1" applyAlignment="1">
      <alignment horizontal="center" vertical="center"/>
    </xf>
    <xf numFmtId="177" fontId="21" fillId="0" borderId="1" xfId="52" applyNumberFormat="1" applyFont="1" applyBorder="1" applyAlignment="1" applyProtection="1">
      <alignment horizontal="center" vertical="center" wrapText="1"/>
      <protection locked="0"/>
    </xf>
    <xf numFmtId="9" fontId="21" fillId="0" borderId="1" xfId="49" applyFont="1" applyFill="1" applyBorder="1" applyAlignment="1">
      <alignment horizontal="center" vertical="center" wrapText="1"/>
    </xf>
    <xf numFmtId="0" fontId="21" fillId="0" borderId="1" xfId="52" applyFont="1" applyBorder="1" applyAlignment="1">
      <alignment horizontal="right" vertical="center" wrapText="1"/>
    </xf>
    <xf numFmtId="9" fontId="21" fillId="0" borderId="1" xfId="52" applyNumberFormat="1" applyFont="1" applyBorder="1" applyAlignment="1">
      <alignment horizontal="center" vertical="center" wrapText="1"/>
    </xf>
    <xf numFmtId="0" fontId="20" fillId="0" borderId="1" xfId="52" applyFont="1" applyBorder="1" applyAlignment="1">
      <alignment horizontal="center" vertical="center" wrapText="1"/>
    </xf>
    <xf numFmtId="0" fontId="20" fillId="0" borderId="1" xfId="52" applyFont="1" applyBorder="1" applyAlignment="1">
      <alignment horizontal="right" vertical="center" wrapText="1"/>
    </xf>
    <xf numFmtId="0" fontId="20" fillId="0" borderId="1" xfId="52" applyFont="1" applyBorder="1"/>
    <xf numFmtId="176" fontId="18" fillId="0" borderId="0" xfId="52" applyNumberFormat="1" applyFont="1"/>
    <xf numFmtId="0" fontId="23" fillId="0" borderId="0" xfId="0" applyFont="1"/>
    <xf numFmtId="176" fontId="10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/>
    <xf numFmtId="0" fontId="10" fillId="0" borderId="1" xfId="0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9" fontId="10" fillId="0" borderId="1" xfId="0" applyNumberFormat="1" applyFont="1" applyBorder="1" applyAlignment="1">
      <alignment horizontal="center" vertical="center" wrapText="1"/>
    </xf>
    <xf numFmtId="0" fontId="24" fillId="0" borderId="1" xfId="0" applyFont="1" applyBorder="1" applyAlignment="1">
      <alignment horizontal="left" vertical="center" wrapText="1"/>
    </xf>
    <xf numFmtId="0" fontId="24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right" vertical="center" wrapText="1"/>
    </xf>
    <xf numFmtId="0" fontId="23" fillId="0" borderId="1" xfId="0" applyFont="1" applyBorder="1"/>
    <xf numFmtId="2" fontId="8" fillId="0" borderId="0" xfId="0" applyNumberFormat="1" applyFont="1"/>
    <xf numFmtId="0" fontId="25" fillId="0" borderId="0" xfId="0" applyFont="1" applyAlignment="1">
      <alignment horizontal="center" vertical="center"/>
    </xf>
    <xf numFmtId="0" fontId="15" fillId="0" borderId="0" xfId="0" applyFont="1"/>
    <xf numFmtId="0" fontId="26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/>
    </xf>
    <xf numFmtId="2" fontId="15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 applyAlignment="1">
      <alignment horizontal="left" vertical="center" wrapText="1"/>
    </xf>
    <xf numFmtId="0" fontId="15" fillId="0" borderId="1" xfId="0" applyFont="1" applyBorder="1"/>
    <xf numFmtId="176" fontId="15" fillId="0" borderId="1" xfId="0" applyNumberFormat="1" applyFont="1" applyBorder="1" applyAlignment="1">
      <alignment horizontal="center" vertical="center"/>
    </xf>
    <xf numFmtId="2" fontId="15" fillId="0" borderId="1" xfId="0" applyNumberFormat="1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177" fontId="26" fillId="0" borderId="1" xfId="0" applyNumberFormat="1" applyFont="1" applyBorder="1" applyAlignment="1">
      <alignment horizontal="right" vertical="center"/>
    </xf>
    <xf numFmtId="0" fontId="15" fillId="0" borderId="0" xfId="0" applyFont="1" applyAlignment="1">
      <alignment horizontal="left" vertical="center"/>
    </xf>
    <xf numFmtId="178" fontId="15" fillId="0" borderId="0" xfId="0" applyNumberFormat="1" applyFont="1" applyAlignment="1">
      <alignment horizontal="left" vertical="center" wrapText="1"/>
    </xf>
    <xf numFmtId="178" fontId="15" fillId="0" borderId="0" xfId="0" applyNumberFormat="1" applyFont="1" applyAlignment="1">
      <alignment horizontal="center" vertical="center"/>
    </xf>
    <xf numFmtId="177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right"/>
    </xf>
    <xf numFmtId="0" fontId="15" fillId="0" borderId="0" xfId="0" applyFont="1" applyAlignment="1">
      <alignment horizontal="right" vertical="center" wrapText="1"/>
    </xf>
    <xf numFmtId="49" fontId="27" fillId="0" borderId="0" xfId="0" applyNumberFormat="1" applyFont="1" applyAlignment="1" applyProtection="1">
      <alignment horizontal="left" vertical="top" wrapText="1"/>
      <protection locked="0"/>
    </xf>
    <xf numFmtId="0" fontId="28" fillId="0" borderId="0" xfId="0" applyFont="1" applyAlignment="1" applyProtection="1">
      <alignment horizontal="center" vertical="center" wrapText="1"/>
      <protection locked="0"/>
    </xf>
    <xf numFmtId="0" fontId="28" fillId="0" borderId="0" xfId="0" applyFont="1" applyAlignment="1" applyProtection="1">
      <alignment horizontal="center" vertical="center"/>
      <protection locked="0"/>
    </xf>
    <xf numFmtId="0" fontId="29" fillId="0" borderId="1" xfId="0" applyFont="1" applyBorder="1" applyAlignment="1" applyProtection="1">
      <alignment horizontal="center" vertical="center"/>
      <protection locked="0"/>
    </xf>
    <xf numFmtId="0" fontId="29" fillId="0" borderId="1" xfId="0" applyFont="1" applyBorder="1" applyAlignment="1" applyProtection="1">
      <alignment horizontal="center" vertical="center" wrapText="1"/>
      <protection locked="0"/>
    </xf>
    <xf numFmtId="0" fontId="30" fillId="0" borderId="1" xfId="0" applyFont="1" applyBorder="1" applyAlignment="1" applyProtection="1">
      <alignment horizontal="center" vertical="center"/>
      <protection locked="0"/>
    </xf>
    <xf numFmtId="177" fontId="30" fillId="0" borderId="1" xfId="0" applyNumberFormat="1" applyFont="1" applyBorder="1" applyAlignment="1" applyProtection="1">
      <alignment horizontal="center" vertical="center"/>
      <protection locked="0"/>
    </xf>
    <xf numFmtId="0" fontId="30" fillId="0" borderId="4" xfId="0" applyFont="1" applyBorder="1" applyAlignment="1" applyProtection="1">
      <alignment horizontal="center" vertical="center"/>
      <protection locked="0"/>
    </xf>
    <xf numFmtId="176" fontId="30" fillId="0" borderId="4" xfId="0" applyNumberFormat="1" applyFont="1" applyBorder="1" applyAlignment="1" applyProtection="1">
      <alignment horizontal="center" vertical="center"/>
      <protection locked="0"/>
    </xf>
    <xf numFmtId="0" fontId="30" fillId="0" borderId="1" xfId="0" applyFont="1" applyBorder="1" applyAlignment="1" applyProtection="1">
      <alignment vertical="center"/>
      <protection locked="0"/>
    </xf>
    <xf numFmtId="0" fontId="30" fillId="0" borderId="0" xfId="0" applyFont="1" applyAlignment="1" applyProtection="1">
      <alignment horizontal="left" vertical="center"/>
      <protection locked="0"/>
    </xf>
    <xf numFmtId="0" fontId="30" fillId="0" borderId="0" xfId="0" applyFont="1" applyAlignment="1" applyProtection="1">
      <alignment horizontal="right" vertical="center"/>
      <protection locked="0"/>
    </xf>
    <xf numFmtId="0" fontId="30" fillId="0" borderId="0" xfId="0" applyFont="1" applyAlignment="1" applyProtection="1">
      <alignment vertical="center" wrapText="1"/>
      <protection locked="0"/>
    </xf>
    <xf numFmtId="0" fontId="30" fillId="0" borderId="0" xfId="0" applyFont="1" applyAlignment="1" applyProtection="1">
      <alignment vertical="center"/>
      <protection locked="0"/>
    </xf>
    <xf numFmtId="31" fontId="30" fillId="0" borderId="0" xfId="0" applyNumberFormat="1" applyFont="1" applyAlignment="1" applyProtection="1">
      <alignment horizontal="left" vertical="center"/>
      <protection locked="0"/>
    </xf>
    <xf numFmtId="0" fontId="31" fillId="0" borderId="0" xfId="0" applyFont="1" applyAlignment="1">
      <alignment horizontal="center" wrapText="1"/>
    </xf>
    <xf numFmtId="0" fontId="23" fillId="0" borderId="0" xfId="0" applyFont="1" applyAlignment="1">
      <alignment horizontal="right" wrapText="1"/>
    </xf>
    <xf numFmtId="0" fontId="13" fillId="0" borderId="6" xfId="0" applyFont="1" applyBorder="1" applyAlignment="1">
      <alignment horizontal="center" wrapText="1"/>
    </xf>
    <xf numFmtId="178" fontId="13" fillId="0" borderId="6" xfId="0" applyNumberFormat="1" applyFont="1" applyBorder="1" applyAlignment="1">
      <alignment horizontal="center" wrapText="1"/>
    </xf>
    <xf numFmtId="0" fontId="8" fillId="0" borderId="0" xfId="0" applyFont="1" applyAlignment="1">
      <alignment horizontal="center" wrapText="1"/>
    </xf>
    <xf numFmtId="0" fontId="32" fillId="0" borderId="0" xfId="0" applyFont="1" applyAlignment="1">
      <alignment horizontal="left" wrapText="1"/>
    </xf>
    <xf numFmtId="0" fontId="13" fillId="0" borderId="0" xfId="0" applyFont="1" applyAlignment="1">
      <alignment horizontal="left" wrapText="1"/>
    </xf>
    <xf numFmtId="0" fontId="8" fillId="0" borderId="0" xfId="0" applyFont="1" applyAlignment="1">
      <alignment horizontal="right" wrapText="1"/>
    </xf>
    <xf numFmtId="0" fontId="8" fillId="0" borderId="0" xfId="0" applyFont="1" applyAlignment="1">
      <alignment horizontal="left" wrapText="1"/>
    </xf>
    <xf numFmtId="0" fontId="13" fillId="0" borderId="0" xfId="0" applyFont="1" applyAlignment="1">
      <alignment horizontal="right" wrapText="1"/>
    </xf>
    <xf numFmtId="0" fontId="8" fillId="0" borderId="0" xfId="0" applyFont="1" applyAlignment="1">
      <alignment horizontal="left" vertical="top" wrapText="1"/>
    </xf>
    <xf numFmtId="0" fontId="33" fillId="0" borderId="6" xfId="0" applyFont="1" applyBorder="1" applyAlignment="1">
      <alignment horizontal="center" wrapText="1"/>
    </xf>
    <xf numFmtId="0" fontId="23" fillId="0" borderId="0" xfId="0" applyFont="1" applyAlignment="1">
      <alignment horizontal="left" wrapText="1"/>
    </xf>
    <xf numFmtId="0" fontId="34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horizontal="center" wrapText="1"/>
    </xf>
    <xf numFmtId="0" fontId="35" fillId="0" borderId="0" xfId="0" applyFont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百分比 2" xfId="49"/>
    <cellStyle name="常规 2" xfId="50"/>
    <cellStyle name="常规 2 3 2 2" xfId="51"/>
    <cellStyle name="常规 3" xfId="52"/>
    <cellStyle name="常规 64" xfId="53"/>
    <cellStyle name="常规 85" xfId="54"/>
    <cellStyle name="样式 1" xfId="55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A4" sqref="A4:E4"/>
    </sheetView>
  </sheetViews>
  <sheetFormatPr defaultColWidth="6.92857142857143" defaultRowHeight="14.25" customHeight="1" outlineLevelRow="5" outlineLevelCol="4"/>
  <cols>
    <col min="1" max="1" width="19.1428571428571" style="24" customWidth="1"/>
    <col min="2" max="2" width="9.5" style="24" customWidth="1"/>
    <col min="3" max="3" width="32.9285714285714" style="24" customWidth="1"/>
    <col min="4" max="4" width="1.57142857142857" style="24" customWidth="1"/>
    <col min="5" max="5" width="22" style="24" customWidth="1"/>
    <col min="6" max="16384" width="6.92857142857143" style="24"/>
  </cols>
  <sheetData>
    <row r="1" ht="36.6" customHeight="1" spans="1:5">
      <c r="A1" s="148" t="s">
        <v>0</v>
      </c>
      <c r="B1" s="149" t="s">
        <v>1</v>
      </c>
      <c r="C1" s="149"/>
      <c r="D1" s="149"/>
      <c r="E1" s="150" t="s">
        <v>2</v>
      </c>
    </row>
    <row r="2" ht="185.4" customHeight="1" spans="1:5">
      <c r="A2" s="151" t="s">
        <v>3</v>
      </c>
      <c r="B2" s="151"/>
      <c r="C2" s="151"/>
      <c r="D2" s="151"/>
      <c r="E2" s="151"/>
    </row>
    <row r="3" ht="55.8" customHeight="1" spans="1:5">
      <c r="A3" s="139" t="s">
        <v>4</v>
      </c>
      <c r="B3" s="139"/>
      <c r="C3" s="152"/>
      <c r="D3" s="145" t="s">
        <v>0</v>
      </c>
      <c r="E3" s="145"/>
    </row>
    <row r="4" ht="36.6" customHeight="1" spans="1:5">
      <c r="A4" s="153" t="s">
        <v>5</v>
      </c>
      <c r="B4" s="153"/>
      <c r="C4" s="153"/>
      <c r="D4" s="153"/>
      <c r="E4" s="153"/>
    </row>
    <row r="5" ht="93" customHeight="1" spans="1:5">
      <c r="A5" s="142" t="s">
        <v>0</v>
      </c>
      <c r="B5" s="142"/>
      <c r="C5" s="142"/>
      <c r="D5" s="142"/>
      <c r="E5" s="142"/>
    </row>
    <row r="6" ht="20.4" customHeight="1" spans="1:5">
      <c r="A6" s="147" t="s">
        <v>6</v>
      </c>
      <c r="B6" s="147"/>
      <c r="C6" s="147"/>
      <c r="D6" s="147"/>
      <c r="E6" s="147"/>
    </row>
  </sheetData>
  <mergeCells count="7">
    <mergeCell ref="B1:D1"/>
    <mergeCell ref="A2:E2"/>
    <mergeCell ref="A3:B3"/>
    <mergeCell ref="D3:E3"/>
    <mergeCell ref="A4:E4"/>
    <mergeCell ref="A5:E5"/>
    <mergeCell ref="A6:E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tabSelected="1" workbookViewId="0">
      <selection activeCell="H3" sqref="H3:L3"/>
    </sheetView>
  </sheetViews>
  <sheetFormatPr defaultColWidth="7.42857142857143" defaultRowHeight="14.25" customHeight="1"/>
  <cols>
    <col min="1" max="1" width="16.0714285714286" style="24" customWidth="1"/>
    <col min="2" max="2" width="0.857142857142857" style="24" customWidth="1"/>
    <col min="3" max="3" width="1" style="24" customWidth="1"/>
    <col min="4" max="4" width="6.78571428571429" style="24" customWidth="1"/>
    <col min="5" max="5" width="1.20833333333333" style="24" customWidth="1"/>
    <col min="6" max="6" width="0.142857142857143" style="24" customWidth="1"/>
    <col min="7" max="7" width="3.70833333333333" style="24" customWidth="1"/>
    <col min="8" max="8" width="48.8571428571429" style="24" customWidth="1"/>
    <col min="9" max="9" width="10.8571428571429" style="24" customWidth="1"/>
    <col min="10" max="11" width="0.0714285714285714" style="24" customWidth="1"/>
    <col min="12" max="13" width="0.142857142857143" style="24" customWidth="1"/>
    <col min="14" max="14" width="0.208333333333333" style="24" customWidth="1"/>
    <col min="15" max="15" width="6.35714285714286" style="24" customWidth="1"/>
    <col min="16" max="16384" width="7.42857142857143" style="24"/>
  </cols>
  <sheetData>
    <row r="1" ht="46.8" customHeight="1" spans="1:15">
      <c r="A1" s="138" t="s">
        <v>7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</row>
    <row r="2" ht="45" customHeight="1" spans="1:15">
      <c r="A2" s="139" t="s">
        <v>8</v>
      </c>
      <c r="B2" s="139"/>
      <c r="C2" s="139"/>
      <c r="D2" s="139"/>
      <c r="E2" s="139"/>
      <c r="F2" s="139"/>
      <c r="G2" s="139"/>
      <c r="H2" s="140" t="s">
        <v>9</v>
      </c>
      <c r="I2" s="140"/>
      <c r="J2" s="140"/>
      <c r="K2" s="140"/>
      <c r="L2" s="140"/>
      <c r="M2" s="140"/>
      <c r="N2" s="142" t="s">
        <v>0</v>
      </c>
      <c r="O2" s="142"/>
    </row>
    <row r="3" ht="45" customHeight="1" spans="1:15">
      <c r="A3" s="139" t="s">
        <v>10</v>
      </c>
      <c r="B3" s="139"/>
      <c r="C3" s="139"/>
      <c r="D3" s="139"/>
      <c r="E3" s="139"/>
      <c r="F3" s="139"/>
      <c r="G3" s="139"/>
      <c r="H3" s="140" t="s">
        <v>11</v>
      </c>
      <c r="I3" s="140"/>
      <c r="J3" s="140"/>
      <c r="K3" s="140"/>
      <c r="L3" s="140"/>
      <c r="M3" s="142" t="s">
        <v>0</v>
      </c>
      <c r="N3" s="142"/>
      <c r="O3" s="142"/>
    </row>
    <row r="4" ht="42" customHeight="1" spans="1:15">
      <c r="A4" s="139" t="s">
        <v>12</v>
      </c>
      <c r="B4" s="139"/>
      <c r="C4" s="139"/>
      <c r="D4" s="139"/>
      <c r="E4" s="139"/>
      <c r="F4" s="139"/>
      <c r="G4" s="139"/>
      <c r="H4" s="140">
        <f>汇总表!C8</f>
        <v>7404801.18</v>
      </c>
      <c r="I4" s="140"/>
      <c r="J4" s="140"/>
      <c r="K4" s="140"/>
      <c r="L4" s="140"/>
      <c r="M4" s="140"/>
      <c r="N4" s="140"/>
      <c r="O4" s="142" t="s">
        <v>13</v>
      </c>
    </row>
    <row r="5" ht="18.6" customHeight="1" spans="1:15">
      <c r="A5" s="139" t="s">
        <v>14</v>
      </c>
      <c r="B5" s="139"/>
      <c r="C5" s="139"/>
      <c r="D5" s="139"/>
      <c r="E5" s="139"/>
      <c r="F5" s="139"/>
      <c r="G5" s="139"/>
      <c r="H5" s="141">
        <f>H4</f>
        <v>7404801.18</v>
      </c>
      <c r="I5" s="141"/>
      <c r="J5" s="141"/>
      <c r="K5" s="141"/>
      <c r="L5" s="141"/>
      <c r="M5" s="141"/>
      <c r="N5" s="146" t="s">
        <v>0</v>
      </c>
      <c r="O5" s="146"/>
    </row>
    <row r="6" ht="23.4" customHeight="1" spans="1:15">
      <c r="A6" s="139"/>
      <c r="B6" s="139"/>
      <c r="C6" s="139"/>
      <c r="D6" s="139"/>
      <c r="E6" s="139"/>
      <c r="F6" s="139"/>
      <c r="G6" s="139"/>
      <c r="H6" s="141"/>
      <c r="I6" s="141"/>
      <c r="J6" s="141"/>
      <c r="K6" s="141"/>
      <c r="L6" s="141"/>
      <c r="M6" s="141"/>
      <c r="N6" s="146"/>
      <c r="O6" s="146"/>
    </row>
    <row r="7" ht="52.8" customHeight="1" spans="1:15">
      <c r="A7" s="142" t="s">
        <v>0</v>
      </c>
      <c r="B7" s="142"/>
      <c r="C7" s="142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42"/>
    </row>
    <row r="8" ht="21.6" customHeight="1" spans="1:15">
      <c r="A8" s="139" t="s">
        <v>15</v>
      </c>
      <c r="B8" s="139"/>
      <c r="C8" s="139"/>
      <c r="D8" s="139"/>
      <c r="E8" s="139"/>
      <c r="F8" s="139"/>
      <c r="G8" s="140" t="s">
        <v>0</v>
      </c>
      <c r="H8" s="140"/>
      <c r="I8" s="140"/>
      <c r="J8" s="140"/>
      <c r="K8" s="142" t="s">
        <v>0</v>
      </c>
      <c r="L8" s="142"/>
      <c r="M8" s="142"/>
      <c r="N8" s="142"/>
      <c r="O8" s="142"/>
    </row>
    <row r="9" ht="20.4" customHeight="1" spans="1:15">
      <c r="A9" s="143" t="s">
        <v>0</v>
      </c>
      <c r="B9" s="143"/>
      <c r="C9" s="29" t="s">
        <v>16</v>
      </c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</row>
    <row r="10" ht="30.6" customHeight="1" spans="1:15">
      <c r="A10" s="139" t="s">
        <v>17</v>
      </c>
      <c r="B10" s="139"/>
      <c r="C10" s="139"/>
      <c r="D10" s="139"/>
      <c r="E10" s="139"/>
      <c r="F10" s="140" t="s">
        <v>0</v>
      </c>
      <c r="G10" s="140"/>
      <c r="H10" s="140"/>
      <c r="I10" s="140"/>
      <c r="J10" s="140"/>
      <c r="K10" s="140"/>
      <c r="L10" s="140"/>
      <c r="M10" s="142" t="s">
        <v>0</v>
      </c>
      <c r="N10" s="142"/>
      <c r="O10" s="142"/>
    </row>
    <row r="11" ht="22.2" customHeight="1" spans="1:15">
      <c r="A11" s="143" t="s">
        <v>18</v>
      </c>
      <c r="B11" s="29" t="s">
        <v>19</v>
      </c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</row>
    <row r="12" ht="23.4" customHeight="1" spans="1:15">
      <c r="A12" s="139" t="s">
        <v>20</v>
      </c>
      <c r="B12" s="139"/>
      <c r="C12" s="139"/>
      <c r="D12" s="139"/>
      <c r="E12" s="139"/>
      <c r="F12" s="140" t="s">
        <v>0</v>
      </c>
      <c r="G12" s="140"/>
      <c r="H12" s="140"/>
      <c r="I12" s="140"/>
      <c r="J12" s="140"/>
      <c r="K12" s="140"/>
      <c r="L12" s="142" t="s">
        <v>0</v>
      </c>
      <c r="M12" s="142"/>
      <c r="N12" s="142"/>
      <c r="O12" s="142"/>
    </row>
    <row r="13" ht="21" customHeight="1" spans="1:15">
      <c r="A13" s="143" t="s">
        <v>0</v>
      </c>
      <c r="B13" s="143"/>
      <c r="C13" s="143"/>
      <c r="D13" s="29" t="s">
        <v>21</v>
      </c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</row>
    <row r="14" ht="25.2" customHeight="1" spans="1:15">
      <c r="A14" s="139" t="s">
        <v>22</v>
      </c>
      <c r="B14" s="139"/>
      <c r="C14" s="139"/>
      <c r="D14" s="139"/>
      <c r="E14" s="139"/>
      <c r="F14" s="144" t="s">
        <v>0</v>
      </c>
      <c r="G14" s="144"/>
      <c r="H14" s="144"/>
      <c r="I14" s="144"/>
      <c r="J14" s="142" t="s">
        <v>0</v>
      </c>
      <c r="K14" s="142"/>
      <c r="L14" s="142"/>
      <c r="M14" s="142"/>
      <c r="N14" s="142"/>
      <c r="O14" s="142"/>
    </row>
    <row r="15" ht="17.4" customHeight="1" spans="1:15">
      <c r="A15" s="145" t="s">
        <v>0</v>
      </c>
      <c r="B15" s="145"/>
      <c r="C15" s="145"/>
      <c r="D15" s="145"/>
      <c r="E15" s="144" t="s">
        <v>0</v>
      </c>
      <c r="F15" s="144"/>
      <c r="G15" s="144"/>
      <c r="H15" s="144"/>
      <c r="I15" s="147" t="s">
        <v>23</v>
      </c>
      <c r="J15" s="147"/>
      <c r="K15" s="147"/>
      <c r="L15" s="147"/>
      <c r="M15" s="147"/>
      <c r="N15" s="147"/>
      <c r="O15" s="147"/>
    </row>
  </sheetData>
  <mergeCells count="33">
    <mergeCell ref="A1:O1"/>
    <mergeCell ref="A2:G2"/>
    <mergeCell ref="H2:M2"/>
    <mergeCell ref="N2:O2"/>
    <mergeCell ref="A3:G3"/>
    <mergeCell ref="H3:L3"/>
    <mergeCell ref="M3:O3"/>
    <mergeCell ref="A4:G4"/>
    <mergeCell ref="H4:N4"/>
    <mergeCell ref="A7:O7"/>
    <mergeCell ref="A8:F8"/>
    <mergeCell ref="G8:J8"/>
    <mergeCell ref="K8:O8"/>
    <mergeCell ref="A9:B9"/>
    <mergeCell ref="C9:O9"/>
    <mergeCell ref="A10:E10"/>
    <mergeCell ref="F10:L10"/>
    <mergeCell ref="M10:O10"/>
    <mergeCell ref="B11:O11"/>
    <mergeCell ref="A12:E12"/>
    <mergeCell ref="F12:K12"/>
    <mergeCell ref="L12:O12"/>
    <mergeCell ref="A13:C13"/>
    <mergeCell ref="D13:O13"/>
    <mergeCell ref="A14:E14"/>
    <mergeCell ref="F14:I14"/>
    <mergeCell ref="J14:O14"/>
    <mergeCell ref="A15:D15"/>
    <mergeCell ref="E15:H15"/>
    <mergeCell ref="I15:O15"/>
    <mergeCell ref="A5:G6"/>
    <mergeCell ref="H5:M6"/>
    <mergeCell ref="N5:O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workbookViewId="0">
      <selection activeCell="C8" sqref="C8"/>
    </sheetView>
  </sheetViews>
  <sheetFormatPr defaultColWidth="7.92857142857143" defaultRowHeight="13.8" outlineLevelCol="3"/>
  <cols>
    <col min="1" max="1" width="7.92857142857143" style="123"/>
    <col min="2" max="2" width="20.2857142857143" style="123" customWidth="1"/>
    <col min="3" max="3" width="26.4285714285714" style="123" customWidth="1"/>
    <col min="4" max="4" width="20.0714285714286" style="123" customWidth="1"/>
    <col min="5" max="5" width="5.14285714285714" style="123" customWidth="1"/>
    <col min="6" max="6" width="4.78571428571429" style="123" customWidth="1"/>
    <col min="7" max="7" width="4.70833333333333" style="123" customWidth="1"/>
    <col min="8" max="8" width="7.28571428571429" style="123" customWidth="1"/>
    <col min="9" max="16384" width="7.92857142857143" style="123"/>
  </cols>
  <sheetData>
    <row r="1" ht="45" customHeight="1" spans="2:4">
      <c r="B1" s="124" t="s">
        <v>24</v>
      </c>
      <c r="C1" s="125"/>
      <c r="D1" s="125"/>
    </row>
    <row r="2" ht="31.95" customHeight="1" spans="1:4">
      <c r="A2" s="126" t="s">
        <v>25</v>
      </c>
      <c r="B2" s="126" t="s">
        <v>26</v>
      </c>
      <c r="C2" s="127" t="s">
        <v>27</v>
      </c>
      <c r="D2" s="126" t="s">
        <v>28</v>
      </c>
    </row>
    <row r="3" ht="31.95" customHeight="1" spans="1:4">
      <c r="A3" s="128" t="s">
        <v>29</v>
      </c>
      <c r="B3" s="128" t="s">
        <v>30</v>
      </c>
      <c r="C3" s="129">
        <f>总平!G47</f>
        <v>1942453.76</v>
      </c>
      <c r="D3" s="128"/>
    </row>
    <row r="4" ht="31.95" customHeight="1" spans="1:4">
      <c r="A4" s="128">
        <v>2</v>
      </c>
      <c r="B4" s="130" t="s">
        <v>31</v>
      </c>
      <c r="C4" s="129">
        <f>雨棚!G21</f>
        <v>1170735.49</v>
      </c>
      <c r="D4" s="129"/>
    </row>
    <row r="5" ht="31.95" customHeight="1" spans="1:4">
      <c r="A5" s="128">
        <v>3</v>
      </c>
      <c r="B5" s="130" t="s">
        <v>32</v>
      </c>
      <c r="C5" s="129">
        <f>零星!G846</f>
        <v>764542.97</v>
      </c>
      <c r="D5" s="128"/>
    </row>
    <row r="6" ht="31.95" customHeight="1" spans="1:4">
      <c r="A6" s="128">
        <v>4</v>
      </c>
      <c r="B6" s="130" t="s">
        <v>33</v>
      </c>
      <c r="C6" s="129">
        <f>垃圾房!G55</f>
        <v>189079.38</v>
      </c>
      <c r="D6" s="128"/>
    </row>
    <row r="7" ht="31.95" customHeight="1" spans="1:4">
      <c r="A7" s="128">
        <v>5</v>
      </c>
      <c r="B7" s="128" t="s">
        <v>34</v>
      </c>
      <c r="C7" s="129">
        <f>亮化!G48</f>
        <v>3337989.58</v>
      </c>
      <c r="D7" s="128"/>
    </row>
    <row r="8" ht="30" customHeight="1" spans="1:4">
      <c r="A8" s="128">
        <v>6</v>
      </c>
      <c r="B8" s="130" t="s">
        <v>35</v>
      </c>
      <c r="C8" s="131">
        <f>SUM(C3:C7)</f>
        <v>7404801.18</v>
      </c>
      <c r="D8" s="132"/>
    </row>
    <row r="9" ht="34.95" customHeight="1" spans="2:4">
      <c r="B9" s="133"/>
      <c r="C9" s="133"/>
      <c r="D9" s="133"/>
    </row>
    <row r="10" ht="31.05" customHeight="1" spans="2:4">
      <c r="B10" s="134"/>
      <c r="C10" s="134"/>
      <c r="D10" s="135"/>
    </row>
    <row r="11" ht="30" customHeight="1" spans="2:4">
      <c r="B11" s="134"/>
      <c r="C11" s="134"/>
      <c r="D11" s="136"/>
    </row>
    <row r="12" ht="27" customHeight="1" spans="2:4">
      <c r="B12" s="134" t="s">
        <v>36</v>
      </c>
      <c r="C12" s="134"/>
      <c r="D12" s="137">
        <v>45897</v>
      </c>
    </row>
  </sheetData>
  <mergeCells count="5">
    <mergeCell ref="B1:D1"/>
    <mergeCell ref="B9:D9"/>
    <mergeCell ref="B10:C10"/>
    <mergeCell ref="B11:C11"/>
    <mergeCell ref="B12:C12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0"/>
  <sheetViews>
    <sheetView zoomScale="85" zoomScaleNormal="85" workbookViewId="0">
      <pane xSplit="9" ySplit="2" topLeftCell="J15" activePane="bottomRight" state="frozenSplit"/>
      <selection/>
      <selection pane="topRight"/>
      <selection pane="bottomLeft"/>
      <selection pane="bottomRight" activeCell="F18" sqref="F18"/>
    </sheetView>
  </sheetViews>
  <sheetFormatPr defaultColWidth="6.57142857142857" defaultRowHeight="19.95" customHeight="1" outlineLevelCol="7"/>
  <cols>
    <col min="1" max="1" width="3.5" style="103" customWidth="1"/>
    <col min="2" max="2" width="26.9285714285714" style="103" customWidth="1"/>
    <col min="3" max="3" width="28.5714285714286" style="48" customWidth="1"/>
    <col min="4" max="4" width="5.57142857142857" style="103" customWidth="1"/>
    <col min="5" max="7" width="10.9285714285714" style="103" customWidth="1"/>
    <col min="8" max="8" width="20.9285714285714" style="103" customWidth="1"/>
    <col min="9" max="10" width="9.35714285714286" style="103"/>
    <col min="11" max="12" width="6.28571428571429" style="103"/>
    <col min="13" max="13" width="43.3571428571429" style="103" customWidth="1"/>
    <col min="14" max="14" width="6.28571428571429" style="103"/>
    <col min="15" max="16" width="9.20833333333333" style="103"/>
    <col min="17" max="16383" width="6.28571428571429" style="103"/>
    <col min="16384" max="16384" width="6.57142857142857" style="103"/>
  </cols>
  <sheetData>
    <row r="1" s="100" customFormat="1" ht="45" customHeight="1" spans="1:7">
      <c r="A1" s="104" t="s">
        <v>37</v>
      </c>
      <c r="B1" s="104"/>
      <c r="C1" s="104"/>
      <c r="D1" s="104"/>
      <c r="E1" s="104"/>
      <c r="F1" s="104"/>
      <c r="G1" s="104"/>
    </row>
    <row r="2" customHeight="1" spans="1:8">
      <c r="A2" s="105" t="s">
        <v>25</v>
      </c>
      <c r="B2" s="105" t="s">
        <v>38</v>
      </c>
      <c r="C2" s="106" t="s">
        <v>39</v>
      </c>
      <c r="D2" s="105" t="s">
        <v>40</v>
      </c>
      <c r="E2" s="105" t="s">
        <v>41</v>
      </c>
      <c r="F2" s="105" t="s">
        <v>42</v>
      </c>
      <c r="G2" s="105" t="s">
        <v>43</v>
      </c>
      <c r="H2" s="105" t="s">
        <v>28</v>
      </c>
    </row>
    <row r="3" customHeight="1" spans="1:8">
      <c r="A3" s="105" t="s">
        <v>44</v>
      </c>
      <c r="B3" s="105" t="s">
        <v>45</v>
      </c>
      <c r="C3" s="106"/>
      <c r="D3" s="105"/>
      <c r="E3" s="105"/>
      <c r="F3" s="105"/>
      <c r="G3" s="105"/>
      <c r="H3" s="105"/>
    </row>
    <row r="4" ht="27.6" spans="1:8">
      <c r="A4" s="105">
        <v>1</v>
      </c>
      <c r="B4" s="107" t="s">
        <v>46</v>
      </c>
      <c r="C4" s="93" t="s">
        <v>47</v>
      </c>
      <c r="D4" s="105" t="s">
        <v>48</v>
      </c>
      <c r="E4" s="108">
        <v>10</v>
      </c>
      <c r="F4" s="108">
        <v>17.62</v>
      </c>
      <c r="G4" s="108">
        <f t="shared" ref="G4:G16" si="0">ROUND(E4*F4,2)</f>
        <v>176.2</v>
      </c>
      <c r="H4" s="105" t="s">
        <v>49</v>
      </c>
    </row>
    <row r="5" ht="82.8" spans="1:8">
      <c r="A5" s="105">
        <v>2</v>
      </c>
      <c r="B5" s="107" t="s">
        <v>50</v>
      </c>
      <c r="C5" s="93" t="s">
        <v>51</v>
      </c>
      <c r="D5" s="105" t="s">
        <v>48</v>
      </c>
      <c r="E5" s="108">
        <v>190</v>
      </c>
      <c r="F5" s="108">
        <v>291.1</v>
      </c>
      <c r="G5" s="108">
        <f t="shared" si="0"/>
        <v>55309</v>
      </c>
      <c r="H5" s="106" t="s">
        <v>52</v>
      </c>
    </row>
    <row r="6" ht="51" customHeight="1" spans="1:8">
      <c r="A6" s="105">
        <v>3</v>
      </c>
      <c r="B6" s="107" t="s">
        <v>53</v>
      </c>
      <c r="C6" s="93" t="s">
        <v>54</v>
      </c>
      <c r="D6" s="105" t="s">
        <v>55</v>
      </c>
      <c r="E6" s="108">
        <f>190*1.5</f>
        <v>285</v>
      </c>
      <c r="F6" s="108">
        <v>38.23</v>
      </c>
      <c r="G6" s="108">
        <f t="shared" si="0"/>
        <v>10895.55</v>
      </c>
      <c r="H6" s="106" t="s">
        <v>56</v>
      </c>
    </row>
    <row r="7" ht="55.2" spans="1:8">
      <c r="A7" s="105">
        <v>4</v>
      </c>
      <c r="B7" s="107" t="s">
        <v>57</v>
      </c>
      <c r="C7" s="93" t="s">
        <v>58</v>
      </c>
      <c r="D7" s="105" t="s">
        <v>55</v>
      </c>
      <c r="E7" s="108">
        <v>1250</v>
      </c>
      <c r="F7" s="108">
        <v>41.63</v>
      </c>
      <c r="G7" s="108">
        <f t="shared" si="0"/>
        <v>52037.5</v>
      </c>
      <c r="H7" s="106" t="s">
        <v>59</v>
      </c>
    </row>
    <row r="8" ht="31.95" customHeight="1" spans="1:8">
      <c r="A8" s="105">
        <v>5</v>
      </c>
      <c r="B8" s="107" t="s">
        <v>60</v>
      </c>
      <c r="C8" s="93" t="s">
        <v>61</v>
      </c>
      <c r="D8" s="105" t="s">
        <v>48</v>
      </c>
      <c r="E8" s="108">
        <v>800</v>
      </c>
      <c r="F8" s="108">
        <v>62.8</v>
      </c>
      <c r="G8" s="108">
        <f t="shared" si="0"/>
        <v>50240</v>
      </c>
      <c r="H8" s="106" t="s">
        <v>62</v>
      </c>
    </row>
    <row r="9" ht="27.6" spans="1:8">
      <c r="A9" s="105">
        <v>6</v>
      </c>
      <c r="B9" s="107" t="s">
        <v>63</v>
      </c>
      <c r="C9" s="93" t="s">
        <v>64</v>
      </c>
      <c r="D9" s="105" t="s">
        <v>65</v>
      </c>
      <c r="E9" s="108">
        <v>51</v>
      </c>
      <c r="F9" s="108">
        <v>186.33</v>
      </c>
      <c r="G9" s="108">
        <f t="shared" si="0"/>
        <v>9502.83</v>
      </c>
      <c r="H9" s="106" t="s">
        <v>62</v>
      </c>
    </row>
    <row r="10" spans="1:8">
      <c r="A10" s="105">
        <v>7</v>
      </c>
      <c r="B10" s="107" t="s">
        <v>66</v>
      </c>
      <c r="C10" s="93" t="s">
        <v>67</v>
      </c>
      <c r="D10" s="105" t="s">
        <v>48</v>
      </c>
      <c r="E10" s="108">
        <v>400</v>
      </c>
      <c r="F10" s="108">
        <v>15.62</v>
      </c>
      <c r="G10" s="108">
        <f t="shared" si="0"/>
        <v>6248</v>
      </c>
      <c r="H10" s="106" t="s">
        <v>62</v>
      </c>
    </row>
    <row r="11" ht="55.2" spans="1:8">
      <c r="A11" s="105">
        <v>8</v>
      </c>
      <c r="B11" s="107" t="s">
        <v>68</v>
      </c>
      <c r="C11" s="93" t="s">
        <v>69</v>
      </c>
      <c r="D11" s="105" t="s">
        <v>70</v>
      </c>
      <c r="E11" s="108">
        <v>30</v>
      </c>
      <c r="F11" s="108">
        <v>56.2</v>
      </c>
      <c r="G11" s="108">
        <f t="shared" si="0"/>
        <v>1686</v>
      </c>
      <c r="H11" s="106" t="s">
        <v>56</v>
      </c>
    </row>
    <row r="12" ht="27.6" spans="1:8">
      <c r="A12" s="105">
        <v>9</v>
      </c>
      <c r="B12" s="107" t="s">
        <v>71</v>
      </c>
      <c r="C12" s="93" t="s">
        <v>72</v>
      </c>
      <c r="D12" s="105" t="s">
        <v>70</v>
      </c>
      <c r="E12" s="108">
        <f>190*1.2*0.1+190*(0.3+0.1*2)*0.1+1469.17*0.5*0.1</f>
        <v>105.7585</v>
      </c>
      <c r="F12" s="108">
        <v>572.66</v>
      </c>
      <c r="G12" s="108">
        <f t="shared" si="0"/>
        <v>60563.66</v>
      </c>
      <c r="H12" s="106" t="s">
        <v>73</v>
      </c>
    </row>
    <row r="13" ht="120" customHeight="1" spans="1:8">
      <c r="A13" s="105">
        <v>10</v>
      </c>
      <c r="B13" s="107" t="s">
        <v>74</v>
      </c>
      <c r="C13" s="93" t="s">
        <v>75</v>
      </c>
      <c r="D13" s="105" t="s">
        <v>55</v>
      </c>
      <c r="E13" s="108">
        <v>480</v>
      </c>
      <c r="F13" s="108">
        <v>338.2</v>
      </c>
      <c r="G13" s="108">
        <f t="shared" si="0"/>
        <v>162336</v>
      </c>
      <c r="H13" s="105" t="s">
        <v>49</v>
      </c>
    </row>
    <row r="14" ht="96.6" spans="1:8">
      <c r="A14" s="105">
        <v>11</v>
      </c>
      <c r="B14" s="107" t="s">
        <v>76</v>
      </c>
      <c r="C14" s="93" t="s">
        <v>77</v>
      </c>
      <c r="D14" s="105" t="s">
        <v>55</v>
      </c>
      <c r="E14" s="108">
        <v>660</v>
      </c>
      <c r="F14" s="108">
        <v>296.6</v>
      </c>
      <c r="G14" s="108">
        <f t="shared" si="0"/>
        <v>195756</v>
      </c>
      <c r="H14" s="105" t="s">
        <v>49</v>
      </c>
    </row>
    <row r="15" ht="96.6" spans="1:8">
      <c r="A15" s="105">
        <v>12</v>
      </c>
      <c r="B15" s="109" t="s">
        <v>78</v>
      </c>
      <c r="C15" s="110" t="s">
        <v>79</v>
      </c>
      <c r="D15" s="105" t="s">
        <v>55</v>
      </c>
      <c r="E15" s="108">
        <v>50</v>
      </c>
      <c r="F15" s="108">
        <v>356.6</v>
      </c>
      <c r="G15" s="108">
        <f t="shared" ref="G15" si="1">ROUND(E15*F15,2)</f>
        <v>17830</v>
      </c>
      <c r="H15" s="105" t="s">
        <v>49</v>
      </c>
    </row>
    <row r="16" ht="82.8" spans="1:8">
      <c r="A16" s="105">
        <v>13</v>
      </c>
      <c r="B16" s="107" t="s">
        <v>80</v>
      </c>
      <c r="C16" s="93" t="s">
        <v>81</v>
      </c>
      <c r="D16" s="105" t="s">
        <v>48</v>
      </c>
      <c r="E16" s="108">
        <v>400</v>
      </c>
      <c r="F16" s="108">
        <v>318.2</v>
      </c>
      <c r="G16" s="108">
        <f t="shared" si="0"/>
        <v>127280</v>
      </c>
      <c r="H16" s="106" t="s">
        <v>62</v>
      </c>
    </row>
    <row r="17" ht="55.2" spans="1:8">
      <c r="A17" s="105">
        <v>14</v>
      </c>
      <c r="B17" s="109" t="s">
        <v>82</v>
      </c>
      <c r="C17" s="110" t="s">
        <v>83</v>
      </c>
      <c r="D17" s="105" t="s">
        <v>48</v>
      </c>
      <c r="E17" s="108">
        <v>400</v>
      </c>
      <c r="F17" s="108">
        <v>276.3</v>
      </c>
      <c r="G17" s="108">
        <f t="shared" ref="G17:G26" si="2">ROUND(E17*F17,2)</f>
        <v>110520</v>
      </c>
      <c r="H17" s="106" t="s">
        <v>62</v>
      </c>
    </row>
    <row r="18" ht="55.2" spans="1:8">
      <c r="A18" s="105">
        <v>15</v>
      </c>
      <c r="B18" s="107" t="s">
        <v>84</v>
      </c>
      <c r="C18" s="93" t="s">
        <v>85</v>
      </c>
      <c r="D18" s="105" t="s">
        <v>48</v>
      </c>
      <c r="E18" s="108">
        <v>10</v>
      </c>
      <c r="F18" s="108">
        <v>322.2</v>
      </c>
      <c r="G18" s="108">
        <f t="shared" si="2"/>
        <v>3222</v>
      </c>
      <c r="H18" s="105" t="s">
        <v>49</v>
      </c>
    </row>
    <row r="19" ht="27.6" spans="1:8">
      <c r="A19" s="105">
        <v>16</v>
      </c>
      <c r="B19" s="107" t="s">
        <v>86</v>
      </c>
      <c r="C19" s="93" t="s">
        <v>87</v>
      </c>
      <c r="D19" s="105" t="s">
        <v>48</v>
      </c>
      <c r="E19" s="108">
        <f>0.3*800*0.2</f>
        <v>48</v>
      </c>
      <c r="F19" s="108">
        <v>113.2</v>
      </c>
      <c r="G19" s="108">
        <f t="shared" si="2"/>
        <v>5433.6</v>
      </c>
      <c r="H19" s="106" t="s">
        <v>62</v>
      </c>
    </row>
    <row r="20" ht="25.95" customHeight="1" spans="1:8">
      <c r="A20" s="105">
        <v>17</v>
      </c>
      <c r="B20" s="107" t="s">
        <v>88</v>
      </c>
      <c r="C20" s="93" t="s">
        <v>89</v>
      </c>
      <c r="D20" s="105" t="s">
        <v>90</v>
      </c>
      <c r="E20" s="108">
        <v>1</v>
      </c>
      <c r="F20" s="108">
        <v>826.2</v>
      </c>
      <c r="G20" s="108">
        <f t="shared" si="2"/>
        <v>826.2</v>
      </c>
      <c r="H20" s="106"/>
    </row>
    <row r="21" ht="41.4" spans="1:8">
      <c r="A21" s="105">
        <v>18</v>
      </c>
      <c r="B21" s="107" t="s">
        <v>91</v>
      </c>
      <c r="C21" s="93" t="s">
        <v>92</v>
      </c>
      <c r="D21" s="105" t="s">
        <v>70</v>
      </c>
      <c r="E21" s="108">
        <v>50</v>
      </c>
      <c r="F21" s="108">
        <v>187.62</v>
      </c>
      <c r="G21" s="108">
        <f t="shared" si="2"/>
        <v>9381</v>
      </c>
      <c r="H21" s="106" t="s">
        <v>56</v>
      </c>
    </row>
    <row r="22" spans="1:8">
      <c r="A22" s="105">
        <v>19</v>
      </c>
      <c r="B22" s="107" t="s">
        <v>93</v>
      </c>
      <c r="C22" s="93" t="s">
        <v>94</v>
      </c>
      <c r="D22" s="105" t="s">
        <v>55</v>
      </c>
      <c r="E22" s="108">
        <v>1000</v>
      </c>
      <c r="F22" s="108">
        <v>118.2</v>
      </c>
      <c r="G22" s="108">
        <f t="shared" si="2"/>
        <v>118200</v>
      </c>
      <c r="H22" s="106" t="s">
        <v>62</v>
      </c>
    </row>
    <row r="23" spans="1:8">
      <c r="A23" s="105">
        <v>20</v>
      </c>
      <c r="B23" s="107" t="s">
        <v>95</v>
      </c>
      <c r="C23" s="93"/>
      <c r="D23" s="105" t="s">
        <v>96</v>
      </c>
      <c r="E23" s="108">
        <v>1</v>
      </c>
      <c r="F23" s="108">
        <v>12.6</v>
      </c>
      <c r="G23" s="108">
        <f t="shared" si="2"/>
        <v>12.6</v>
      </c>
      <c r="H23" s="105" t="s">
        <v>49</v>
      </c>
    </row>
    <row r="24" spans="1:8">
      <c r="A24" s="105">
        <v>21</v>
      </c>
      <c r="B24" s="107" t="s">
        <v>97</v>
      </c>
      <c r="C24" s="93"/>
      <c r="D24" s="105" t="s">
        <v>96</v>
      </c>
      <c r="E24" s="108">
        <v>1</v>
      </c>
      <c r="F24" s="108">
        <v>12.6</v>
      </c>
      <c r="G24" s="108">
        <f t="shared" si="2"/>
        <v>12.6</v>
      </c>
      <c r="H24" s="105" t="s">
        <v>49</v>
      </c>
    </row>
    <row r="25" spans="1:8">
      <c r="A25" s="105">
        <v>22</v>
      </c>
      <c r="B25" s="107" t="s">
        <v>98</v>
      </c>
      <c r="C25" s="93" t="s">
        <v>99</v>
      </c>
      <c r="D25" s="105" t="s">
        <v>55</v>
      </c>
      <c r="E25" s="108">
        <f>190*0.1*2+1469.17*0.1*2</f>
        <v>331.834</v>
      </c>
      <c r="F25" s="108">
        <v>37.2</v>
      </c>
      <c r="G25" s="108">
        <f t="shared" si="2"/>
        <v>12344.22</v>
      </c>
      <c r="H25" s="105" t="s">
        <v>49</v>
      </c>
    </row>
    <row r="26" ht="27.6" spans="1:8">
      <c r="A26" s="105">
        <v>23</v>
      </c>
      <c r="B26" s="107" t="s">
        <v>100</v>
      </c>
      <c r="C26" s="93" t="s">
        <v>101</v>
      </c>
      <c r="D26" s="105" t="s">
        <v>102</v>
      </c>
      <c r="E26" s="108">
        <v>1</v>
      </c>
      <c r="F26" s="108">
        <v>37882.6</v>
      </c>
      <c r="G26" s="108">
        <f t="shared" si="2"/>
        <v>37882.6</v>
      </c>
      <c r="H26" s="105" t="s">
        <v>49</v>
      </c>
    </row>
    <row r="27" customHeight="1" spans="1:8">
      <c r="A27" s="105"/>
      <c r="B27" s="105" t="s">
        <v>103</v>
      </c>
      <c r="C27" s="106"/>
      <c r="D27" s="105"/>
      <c r="E27" s="108"/>
      <c r="F27" s="108"/>
      <c r="G27" s="108">
        <f>SUM(G4:G26)</f>
        <v>1047695.56</v>
      </c>
      <c r="H27" s="105"/>
    </row>
    <row r="28" customHeight="1" spans="1:8">
      <c r="A28" s="105" t="s">
        <v>104</v>
      </c>
      <c r="B28" s="105" t="s">
        <v>105</v>
      </c>
      <c r="C28" s="106"/>
      <c r="D28" s="105"/>
      <c r="E28" s="105"/>
      <c r="F28" s="105"/>
      <c r="G28" s="105"/>
      <c r="H28" s="105"/>
    </row>
    <row r="29" s="101" customFormat="1" customHeight="1" spans="1:8">
      <c r="A29" s="105"/>
      <c r="B29" s="105"/>
      <c r="C29" s="106"/>
      <c r="D29" s="105"/>
      <c r="E29" s="105"/>
      <c r="F29" s="105"/>
      <c r="G29" s="105"/>
      <c r="H29" s="111"/>
    </row>
    <row r="30" ht="55.2" spans="1:8">
      <c r="A30" s="105">
        <v>1</v>
      </c>
      <c r="B30" s="107" t="s">
        <v>106</v>
      </c>
      <c r="C30" s="93" t="s">
        <v>107</v>
      </c>
      <c r="D30" s="105" t="s">
        <v>48</v>
      </c>
      <c r="E30" s="112">
        <v>850</v>
      </c>
      <c r="F30" s="105">
        <v>135.6</v>
      </c>
      <c r="G30" s="108">
        <f t="shared" ref="G30:G38" si="3">ROUND(E30*F30,2)</f>
        <v>115260</v>
      </c>
      <c r="H30" s="105"/>
    </row>
    <row r="31" ht="41.4" spans="1:8">
      <c r="A31" s="105">
        <v>2</v>
      </c>
      <c r="B31" s="107" t="s">
        <v>108</v>
      </c>
      <c r="C31" s="93" t="s">
        <v>109</v>
      </c>
      <c r="D31" s="105" t="s">
        <v>96</v>
      </c>
      <c r="E31" s="105">
        <v>121</v>
      </c>
      <c r="F31" s="105">
        <v>23.8</v>
      </c>
      <c r="G31" s="108">
        <f t="shared" si="3"/>
        <v>2879.8</v>
      </c>
      <c r="H31" s="105"/>
    </row>
    <row r="32" ht="41.4" spans="1:8">
      <c r="A32" s="105">
        <v>3</v>
      </c>
      <c r="B32" s="107" t="s">
        <v>110</v>
      </c>
      <c r="C32" s="93" t="s">
        <v>111</v>
      </c>
      <c r="D32" s="105" t="s">
        <v>65</v>
      </c>
      <c r="E32" s="105">
        <v>51</v>
      </c>
      <c r="F32" s="105">
        <v>862.41</v>
      </c>
      <c r="G32" s="108">
        <f t="shared" si="3"/>
        <v>43982.91</v>
      </c>
      <c r="H32" s="105"/>
    </row>
    <row r="33" ht="82.8" spans="1:8">
      <c r="A33" s="105">
        <v>4</v>
      </c>
      <c r="B33" s="107" t="s">
        <v>112</v>
      </c>
      <c r="C33" s="93" t="s">
        <v>113</v>
      </c>
      <c r="D33" s="105" t="s">
        <v>65</v>
      </c>
      <c r="E33" s="105">
        <v>10</v>
      </c>
      <c r="F33" s="105">
        <v>928.6</v>
      </c>
      <c r="G33" s="108">
        <f t="shared" si="3"/>
        <v>9286</v>
      </c>
      <c r="H33" s="105"/>
    </row>
    <row r="34" ht="82.8" spans="1:8">
      <c r="A34" s="105">
        <v>5</v>
      </c>
      <c r="B34" s="107" t="s">
        <v>50</v>
      </c>
      <c r="C34" s="93" t="s">
        <v>51</v>
      </c>
      <c r="D34" s="105" t="s">
        <v>48</v>
      </c>
      <c r="E34" s="105">
        <v>600</v>
      </c>
      <c r="F34" s="105">
        <v>292.5</v>
      </c>
      <c r="G34" s="108">
        <f t="shared" si="3"/>
        <v>175500</v>
      </c>
      <c r="H34" s="105" t="s">
        <v>114</v>
      </c>
    </row>
    <row r="35" ht="55.2" spans="1:8">
      <c r="A35" s="105">
        <v>6</v>
      </c>
      <c r="B35" s="107" t="s">
        <v>68</v>
      </c>
      <c r="C35" s="93" t="s">
        <v>69</v>
      </c>
      <c r="D35" s="105" t="s">
        <v>70</v>
      </c>
      <c r="E35" s="105">
        <v>1500</v>
      </c>
      <c r="F35" s="105">
        <v>56.2</v>
      </c>
      <c r="G35" s="108">
        <f t="shared" si="3"/>
        <v>84300</v>
      </c>
      <c r="H35" s="105"/>
    </row>
    <row r="36" ht="41.4" spans="1:8">
      <c r="A36" s="105">
        <v>7</v>
      </c>
      <c r="B36" s="107" t="s">
        <v>115</v>
      </c>
      <c r="C36" s="93" t="s">
        <v>116</v>
      </c>
      <c r="D36" s="105" t="s">
        <v>65</v>
      </c>
      <c r="E36" s="105">
        <v>60</v>
      </c>
      <c r="F36" s="105">
        <v>331.1</v>
      </c>
      <c r="G36" s="108">
        <f t="shared" si="3"/>
        <v>19866</v>
      </c>
      <c r="H36" s="105"/>
    </row>
    <row r="37" ht="41.4" spans="1:8">
      <c r="A37" s="105">
        <v>8</v>
      </c>
      <c r="B37" s="107" t="s">
        <v>117</v>
      </c>
      <c r="C37" s="93" t="s">
        <v>118</v>
      </c>
      <c r="D37" s="105" t="s">
        <v>48</v>
      </c>
      <c r="E37" s="105">
        <v>850</v>
      </c>
      <c r="F37" s="105">
        <v>21.2</v>
      </c>
      <c r="G37" s="108">
        <f t="shared" si="3"/>
        <v>18020</v>
      </c>
      <c r="H37" s="105"/>
    </row>
    <row r="38" ht="27.6" spans="1:8">
      <c r="A38" s="105">
        <v>9</v>
      </c>
      <c r="B38" s="107" t="s">
        <v>91</v>
      </c>
      <c r="C38" s="93" t="s">
        <v>92</v>
      </c>
      <c r="D38" s="105" t="s">
        <v>70</v>
      </c>
      <c r="E38" s="105">
        <f>5373.09-5269.29</f>
        <v>103.8</v>
      </c>
      <c r="F38" s="113">
        <v>187.62</v>
      </c>
      <c r="G38" s="108">
        <f t="shared" si="3"/>
        <v>19474.96</v>
      </c>
      <c r="H38" s="105" t="s">
        <v>119</v>
      </c>
    </row>
    <row r="39" customHeight="1" spans="1:8">
      <c r="A39" s="105"/>
      <c r="B39" s="105" t="s">
        <v>103</v>
      </c>
      <c r="C39" s="106"/>
      <c r="D39" s="105"/>
      <c r="E39" s="108"/>
      <c r="F39" s="108"/>
      <c r="G39" s="108">
        <f>SUM(G30:G38)</f>
        <v>488569.67</v>
      </c>
      <c r="H39" s="105"/>
    </row>
    <row r="40" customHeight="1" spans="1:8">
      <c r="A40" s="105" t="s">
        <v>120</v>
      </c>
      <c r="B40" s="105" t="s">
        <v>121</v>
      </c>
      <c r="C40" s="106"/>
      <c r="D40" s="105"/>
      <c r="E40" s="108"/>
      <c r="F40" s="108"/>
      <c r="G40" s="108"/>
      <c r="H40" s="105"/>
    </row>
    <row r="41" ht="67.05" customHeight="1" spans="1:8">
      <c r="A41" s="105">
        <v>1</v>
      </c>
      <c r="B41" s="107" t="s">
        <v>122</v>
      </c>
      <c r="C41" s="93" t="s">
        <v>123</v>
      </c>
      <c r="D41" s="105" t="s">
        <v>102</v>
      </c>
      <c r="E41" s="108">
        <v>1</v>
      </c>
      <c r="F41" s="108">
        <f>(G27+G39)*0.03</f>
        <v>46087.9569</v>
      </c>
      <c r="G41" s="108">
        <f t="shared" ref="G41:G43" si="4">ROUND(E41*F41,2)</f>
        <v>46087.96</v>
      </c>
      <c r="H41" s="105"/>
    </row>
    <row r="42" ht="36" customHeight="1" spans="1:8">
      <c r="A42" s="105">
        <v>2</v>
      </c>
      <c r="B42" s="107" t="s">
        <v>124</v>
      </c>
      <c r="C42" s="93" t="s">
        <v>125</v>
      </c>
      <c r="D42" s="105" t="s">
        <v>102</v>
      </c>
      <c r="E42" s="108">
        <v>1</v>
      </c>
      <c r="F42" s="108">
        <f>(G27+G39)*0.05</f>
        <v>76813.2615</v>
      </c>
      <c r="G42" s="108">
        <f t="shared" si="4"/>
        <v>76813.26</v>
      </c>
      <c r="H42" s="105"/>
    </row>
    <row r="43" ht="36" customHeight="1" spans="1:8">
      <c r="A43" s="105">
        <v>3</v>
      </c>
      <c r="B43" s="107" t="s">
        <v>126</v>
      </c>
      <c r="C43" s="93" t="s">
        <v>127</v>
      </c>
      <c r="D43" s="105" t="s">
        <v>102</v>
      </c>
      <c r="E43" s="108">
        <v>1</v>
      </c>
      <c r="F43" s="108">
        <f>(G27+G39)*0.08</f>
        <v>122901.2184</v>
      </c>
      <c r="G43" s="108">
        <f t="shared" si="4"/>
        <v>122901.22</v>
      </c>
      <c r="H43" s="105"/>
    </row>
    <row r="44" customHeight="1" spans="1:8">
      <c r="A44" s="105"/>
      <c r="B44" s="105" t="s">
        <v>103</v>
      </c>
      <c r="C44" s="106"/>
      <c r="D44" s="105"/>
      <c r="E44" s="108"/>
      <c r="F44" s="108"/>
      <c r="G44" s="108">
        <f>SUM(G41:G43)</f>
        <v>245802.44</v>
      </c>
      <c r="H44" s="105"/>
    </row>
    <row r="45" customHeight="1" spans="1:8">
      <c r="A45" s="105" t="s">
        <v>128</v>
      </c>
      <c r="B45" s="105" t="s">
        <v>129</v>
      </c>
      <c r="C45" s="106"/>
      <c r="D45" s="105"/>
      <c r="E45" s="108"/>
      <c r="F45" s="108"/>
      <c r="G45" s="108"/>
      <c r="H45" s="105"/>
    </row>
    <row r="46" ht="46.95" customHeight="1" spans="1:8">
      <c r="A46" s="105">
        <v>1</v>
      </c>
      <c r="B46" s="107" t="s">
        <v>129</v>
      </c>
      <c r="C46" s="93" t="s">
        <v>130</v>
      </c>
      <c r="D46" s="105" t="s">
        <v>102</v>
      </c>
      <c r="E46" s="108">
        <v>1</v>
      </c>
      <c r="F46" s="108">
        <f>(G27+G39+G44)*0.09</f>
        <v>160386.0903</v>
      </c>
      <c r="G46" s="108">
        <f>ROUND(E46*F46,2)</f>
        <v>160386.09</v>
      </c>
      <c r="H46" s="105"/>
    </row>
    <row r="47" s="102" customFormat="1" customHeight="1" spans="1:8">
      <c r="A47" s="114"/>
      <c r="B47" s="114" t="s">
        <v>131</v>
      </c>
      <c r="C47" s="115" t="s">
        <v>132</v>
      </c>
      <c r="D47" s="114"/>
      <c r="E47" s="114"/>
      <c r="F47" s="114"/>
      <c r="G47" s="116">
        <f>G27+G44+G46+G39</f>
        <v>1942453.76</v>
      </c>
      <c r="H47" s="114"/>
    </row>
    <row r="48" ht="90" customHeight="1" spans="1:7">
      <c r="A48" s="47" t="s">
        <v>133</v>
      </c>
      <c r="B48" s="47"/>
      <c r="C48" s="47"/>
      <c r="D48" s="47"/>
      <c r="E48" s="47"/>
      <c r="F48" s="47"/>
      <c r="G48" s="47"/>
    </row>
    <row r="49" customHeight="1" spans="2:3">
      <c r="B49" s="117"/>
      <c r="C49" s="47"/>
    </row>
    <row r="50" customHeight="1" spans="2:7">
      <c r="B50" s="117"/>
      <c r="C50" s="118"/>
      <c r="F50" s="119"/>
      <c r="G50" s="120"/>
    </row>
    <row r="51" customHeight="1" spans="2:7">
      <c r="B51" s="117"/>
      <c r="C51" s="121"/>
      <c r="G51" s="120"/>
    </row>
    <row r="52" customHeight="1" spans="2:3">
      <c r="B52" s="117"/>
      <c r="C52" s="122"/>
    </row>
    <row r="53" customHeight="1" spans="2:5">
      <c r="B53" s="117"/>
      <c r="C53" s="122"/>
      <c r="E53" s="121"/>
    </row>
    <row r="54" customHeight="1" spans="2:3">
      <c r="B54" s="117"/>
      <c r="C54" s="122"/>
    </row>
    <row r="55" customHeight="1" spans="2:5">
      <c r="B55" s="117"/>
      <c r="C55" s="122"/>
      <c r="E55" s="122"/>
    </row>
    <row r="56" customHeight="1" spans="2:3">
      <c r="B56" s="117"/>
      <c r="C56" s="122"/>
    </row>
    <row r="57" customHeight="1" spans="2:3">
      <c r="B57" s="117"/>
      <c r="C57" s="122"/>
    </row>
    <row r="58" customHeight="1" spans="2:3">
      <c r="B58" s="117"/>
      <c r="C58" s="47"/>
    </row>
    <row r="59" customHeight="1" spans="2:3">
      <c r="B59" s="117"/>
      <c r="C59" s="47"/>
    </row>
    <row r="60" customHeight="1" spans="2:3">
      <c r="B60" s="117"/>
      <c r="C60" s="47"/>
    </row>
    <row r="61" customHeight="1" spans="2:3">
      <c r="B61" s="117"/>
      <c r="C61" s="47"/>
    </row>
    <row r="62" customHeight="1" spans="2:3">
      <c r="B62" s="117"/>
      <c r="C62" s="47"/>
    </row>
    <row r="63" customHeight="1" spans="2:3">
      <c r="B63" s="117"/>
      <c r="C63" s="47"/>
    </row>
    <row r="64" customHeight="1" spans="2:3">
      <c r="B64" s="117"/>
      <c r="C64" s="47"/>
    </row>
    <row r="65" customHeight="1" spans="2:3">
      <c r="B65" s="117"/>
      <c r="C65" s="47"/>
    </row>
    <row r="66" customHeight="1" spans="2:3">
      <c r="B66" s="117"/>
      <c r="C66" s="47"/>
    </row>
    <row r="67" customHeight="1" spans="2:3">
      <c r="B67" s="117"/>
      <c r="C67" s="47"/>
    </row>
    <row r="68" customHeight="1" spans="2:3">
      <c r="B68" s="117"/>
      <c r="C68" s="47"/>
    </row>
    <row r="69" customHeight="1" spans="2:3">
      <c r="B69" s="117"/>
      <c r="C69" s="47"/>
    </row>
    <row r="70" customHeight="1" spans="2:3">
      <c r="B70" s="117"/>
      <c r="C70" s="47"/>
    </row>
    <row r="71" customHeight="1" spans="2:3">
      <c r="B71" s="117"/>
      <c r="C71" s="47"/>
    </row>
    <row r="72" customHeight="1" spans="2:3">
      <c r="B72" s="117"/>
      <c r="C72" s="47"/>
    </row>
    <row r="73" customHeight="1" spans="2:3">
      <c r="B73" s="117"/>
      <c r="C73" s="47"/>
    </row>
    <row r="74" customHeight="1" spans="2:3">
      <c r="B74" s="117"/>
      <c r="C74" s="47"/>
    </row>
    <row r="75" customHeight="1" spans="2:3">
      <c r="B75" s="117"/>
      <c r="C75" s="47"/>
    </row>
    <row r="76" customHeight="1" spans="2:3">
      <c r="B76" s="117"/>
      <c r="C76" s="47"/>
    </row>
    <row r="77" customHeight="1" spans="2:3">
      <c r="B77" s="117"/>
      <c r="C77" s="47"/>
    </row>
    <row r="78" customHeight="1" spans="2:3">
      <c r="B78" s="117"/>
      <c r="C78" s="47"/>
    </row>
    <row r="79" customHeight="1" spans="2:3">
      <c r="B79" s="117"/>
      <c r="C79" s="47"/>
    </row>
    <row r="80" customHeight="1" spans="2:3">
      <c r="B80" s="117"/>
      <c r="C80" s="47"/>
    </row>
    <row r="81" customHeight="1" spans="2:3">
      <c r="B81" s="117"/>
      <c r="C81" s="47"/>
    </row>
    <row r="82" customHeight="1" spans="2:3">
      <c r="B82" s="117"/>
      <c r="C82" s="47"/>
    </row>
    <row r="83" customHeight="1" spans="2:3">
      <c r="B83" s="117"/>
      <c r="C83" s="47"/>
    </row>
    <row r="84" customHeight="1" spans="2:3">
      <c r="B84" s="117"/>
      <c r="C84" s="47"/>
    </row>
    <row r="85" customHeight="1" spans="2:3">
      <c r="B85" s="117"/>
      <c r="C85" s="47"/>
    </row>
    <row r="86" customHeight="1" spans="2:3">
      <c r="B86" s="117"/>
      <c r="C86" s="47"/>
    </row>
    <row r="87" customHeight="1" spans="2:3">
      <c r="B87" s="117"/>
      <c r="C87" s="47"/>
    </row>
    <row r="88" customHeight="1" spans="2:3">
      <c r="B88" s="117"/>
      <c r="C88" s="47"/>
    </row>
    <row r="89" customHeight="1" spans="2:3">
      <c r="B89" s="117"/>
      <c r="C89" s="47"/>
    </row>
    <row r="90" customHeight="1" spans="2:3">
      <c r="B90" s="117"/>
      <c r="C90" s="47"/>
    </row>
    <row r="91" customHeight="1" spans="2:3">
      <c r="B91" s="117"/>
      <c r="C91" s="47"/>
    </row>
    <row r="92" customHeight="1" spans="2:3">
      <c r="B92" s="117"/>
      <c r="C92" s="47"/>
    </row>
    <row r="93" customHeight="1" spans="2:3">
      <c r="B93" s="117"/>
      <c r="C93" s="47"/>
    </row>
    <row r="94" customHeight="1" spans="2:3">
      <c r="B94" s="117"/>
      <c r="C94" s="47"/>
    </row>
    <row r="95" customHeight="1" spans="2:3">
      <c r="B95" s="117"/>
      <c r="C95" s="47"/>
    </row>
    <row r="96" customHeight="1" spans="2:3">
      <c r="B96" s="117"/>
      <c r="C96" s="47"/>
    </row>
    <row r="97" customHeight="1" spans="2:3">
      <c r="B97" s="117"/>
      <c r="C97" s="47"/>
    </row>
    <row r="98" customHeight="1" spans="2:3">
      <c r="B98" s="117"/>
      <c r="C98" s="47"/>
    </row>
    <row r="99" customHeight="1" spans="2:3">
      <c r="B99" s="117"/>
      <c r="C99" s="47"/>
    </row>
    <row r="100" customHeight="1" spans="2:3">
      <c r="B100" s="117"/>
      <c r="C100" s="47"/>
    </row>
    <row r="101" customHeight="1" spans="2:3">
      <c r="B101" s="117"/>
      <c r="C101" s="47"/>
    </row>
    <row r="102" customHeight="1" spans="2:3">
      <c r="B102" s="117"/>
      <c r="C102" s="47"/>
    </row>
    <row r="103" customHeight="1" spans="2:3">
      <c r="B103" s="117"/>
      <c r="C103" s="47"/>
    </row>
    <row r="104" customHeight="1" spans="2:3">
      <c r="B104" s="117"/>
      <c r="C104" s="47"/>
    </row>
    <row r="105" customHeight="1" spans="2:3">
      <c r="B105" s="117"/>
      <c r="C105" s="47"/>
    </row>
    <row r="106" customHeight="1" spans="2:3">
      <c r="B106" s="117"/>
      <c r="C106" s="47"/>
    </row>
    <row r="107" customHeight="1" spans="2:3">
      <c r="B107" s="117"/>
      <c r="C107" s="47"/>
    </row>
    <row r="108" customHeight="1" spans="2:3">
      <c r="B108" s="117"/>
      <c r="C108" s="47"/>
    </row>
    <row r="109" customHeight="1" spans="2:3">
      <c r="B109" s="117"/>
      <c r="C109" s="47"/>
    </row>
    <row r="110" customHeight="1" spans="2:3">
      <c r="B110" s="117"/>
      <c r="C110" s="47"/>
    </row>
    <row r="111" customHeight="1" spans="2:3">
      <c r="B111" s="117"/>
      <c r="C111" s="47"/>
    </row>
    <row r="112" customHeight="1" spans="2:3">
      <c r="B112" s="117"/>
      <c r="C112" s="47"/>
    </row>
    <row r="113" customHeight="1" spans="2:3">
      <c r="B113" s="117"/>
      <c r="C113" s="47"/>
    </row>
    <row r="114" customHeight="1" spans="2:3">
      <c r="B114" s="117"/>
      <c r="C114" s="47"/>
    </row>
    <row r="115" customHeight="1" spans="2:3">
      <c r="B115" s="117"/>
      <c r="C115" s="47"/>
    </row>
    <row r="116" customHeight="1" spans="2:3">
      <c r="B116" s="117"/>
      <c r="C116" s="47"/>
    </row>
    <row r="117" customHeight="1" spans="2:3">
      <c r="B117" s="117"/>
      <c r="C117" s="47"/>
    </row>
    <row r="118" customHeight="1" spans="2:3">
      <c r="B118" s="117"/>
      <c r="C118" s="47"/>
    </row>
    <row r="119" customHeight="1" spans="2:3">
      <c r="B119" s="117"/>
      <c r="C119" s="47"/>
    </row>
    <row r="120" customHeight="1" spans="2:3">
      <c r="B120" s="117"/>
      <c r="C120" s="47"/>
    </row>
    <row r="121" customHeight="1" spans="2:3">
      <c r="B121" s="117"/>
      <c r="C121" s="47"/>
    </row>
    <row r="122" customHeight="1" spans="2:3">
      <c r="B122" s="117"/>
      <c r="C122" s="47"/>
    </row>
    <row r="123" customHeight="1" spans="2:3">
      <c r="B123" s="117"/>
      <c r="C123" s="47"/>
    </row>
    <row r="124" customHeight="1" spans="2:3">
      <c r="B124" s="117"/>
      <c r="C124" s="47"/>
    </row>
    <row r="125" customHeight="1" spans="2:3">
      <c r="B125" s="117"/>
      <c r="C125" s="47"/>
    </row>
    <row r="126" customHeight="1" spans="2:3">
      <c r="B126" s="117"/>
      <c r="C126" s="47"/>
    </row>
    <row r="127" customHeight="1" spans="2:3">
      <c r="B127" s="117"/>
      <c r="C127" s="47"/>
    </row>
    <row r="128" customHeight="1" spans="2:3">
      <c r="B128" s="117"/>
      <c r="C128" s="47"/>
    </row>
    <row r="129" customHeight="1" spans="2:3">
      <c r="B129" s="117"/>
      <c r="C129" s="47"/>
    </row>
    <row r="130" customHeight="1" spans="2:3">
      <c r="B130" s="117"/>
      <c r="C130" s="47"/>
    </row>
    <row r="131" customHeight="1" spans="2:3">
      <c r="B131" s="117"/>
      <c r="C131" s="47"/>
    </row>
    <row r="132" customHeight="1" spans="2:3">
      <c r="B132" s="117"/>
      <c r="C132" s="47"/>
    </row>
    <row r="133" customHeight="1" spans="2:3">
      <c r="B133" s="117"/>
      <c r="C133" s="47"/>
    </row>
    <row r="134" customHeight="1" spans="2:3">
      <c r="B134" s="117"/>
      <c r="C134" s="47"/>
    </row>
    <row r="135" customHeight="1" spans="2:3">
      <c r="B135" s="117"/>
      <c r="C135" s="47"/>
    </row>
    <row r="136" customHeight="1" spans="2:3">
      <c r="B136" s="117"/>
      <c r="C136" s="47"/>
    </row>
    <row r="137" customHeight="1" spans="2:3">
      <c r="B137" s="117"/>
      <c r="C137" s="47"/>
    </row>
    <row r="138" customHeight="1" spans="2:3">
      <c r="B138" s="117"/>
      <c r="C138" s="47"/>
    </row>
    <row r="139" customHeight="1" spans="2:3">
      <c r="B139" s="117"/>
      <c r="C139" s="47"/>
    </row>
    <row r="140" customHeight="1" spans="2:3">
      <c r="B140" s="117"/>
      <c r="C140" s="47"/>
    </row>
    <row r="141" customHeight="1" spans="2:3">
      <c r="B141" s="117"/>
      <c r="C141" s="47"/>
    </row>
    <row r="142" customHeight="1" spans="2:3">
      <c r="B142" s="117"/>
      <c r="C142" s="47"/>
    </row>
    <row r="143" customHeight="1" spans="2:3">
      <c r="B143" s="117"/>
      <c r="C143" s="47"/>
    </row>
    <row r="144" customHeight="1" spans="2:3">
      <c r="B144" s="117"/>
      <c r="C144" s="47"/>
    </row>
    <row r="145" customHeight="1" spans="2:3">
      <c r="B145" s="117"/>
      <c r="C145" s="47"/>
    </row>
    <row r="146" customHeight="1" spans="2:3">
      <c r="B146" s="117"/>
      <c r="C146" s="47"/>
    </row>
    <row r="147" customHeight="1" spans="2:3">
      <c r="B147" s="117"/>
      <c r="C147" s="47"/>
    </row>
    <row r="148" customHeight="1" spans="2:3">
      <c r="B148" s="117"/>
      <c r="C148" s="47"/>
    </row>
    <row r="149" customHeight="1" spans="2:3">
      <c r="B149" s="117"/>
      <c r="C149" s="47"/>
    </row>
    <row r="150" customHeight="1" spans="2:3">
      <c r="B150" s="117"/>
      <c r="C150" s="47"/>
    </row>
  </sheetData>
  <mergeCells count="2">
    <mergeCell ref="A1:G1"/>
    <mergeCell ref="A48:G48"/>
  </mergeCells>
  <printOptions horizontalCentered="1"/>
  <pageMargins left="0.700694444444445" right="0.700694444444445" top="0.751388888888889" bottom="0.751388888888889" header="0.298611111111111" footer="0.298611111111111"/>
  <pageSetup paperSize="9" scale="64" orientation="portrait"/>
  <headerFooter>
    <oddFooter>&amp;C第 &amp;P 页，共 &amp;N 页</oddFooter>
  </headerFooter>
  <colBreaks count="1" manualBreakCount="1">
    <brk id="7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zoomScale="85" zoomScaleNormal="85" topLeftCell="A5" workbookViewId="0">
      <selection activeCell="F5" sqref="F5"/>
    </sheetView>
  </sheetViews>
  <sheetFormatPr defaultColWidth="6.92857142857143" defaultRowHeight="46.05" customHeight="1"/>
  <cols>
    <col min="1" max="1" width="7.35714285714286" style="24" customWidth="1"/>
    <col min="2" max="2" width="22.8571428571429" style="24" customWidth="1"/>
    <col min="3" max="3" width="26.6428571428571" style="24" customWidth="1"/>
    <col min="4" max="4" width="4.07142857142857" style="24" customWidth="1"/>
    <col min="5" max="5" width="6.57142857142857" style="26" customWidth="1"/>
    <col min="6" max="6" width="7.07142857142857" style="26" customWidth="1"/>
    <col min="7" max="7" width="8.28571428571429" style="24" customWidth="1"/>
    <col min="8" max="9" width="6.92857142857143" style="24"/>
    <col min="10" max="10" width="7.28571428571429" style="24"/>
    <col min="11" max="16384" width="6.92857142857143" style="24"/>
  </cols>
  <sheetData>
    <row r="1" customHeight="1" spans="1:8">
      <c r="A1" s="27" t="s">
        <v>134</v>
      </c>
      <c r="B1" s="27"/>
      <c r="C1" s="27"/>
      <c r="D1" s="27"/>
      <c r="E1" s="27"/>
      <c r="F1" s="27"/>
      <c r="G1" s="27"/>
      <c r="H1" s="27"/>
    </row>
    <row r="2" customHeight="1" spans="1:7">
      <c r="A2" s="28" t="s">
        <v>135</v>
      </c>
      <c r="B2" s="28"/>
      <c r="C2" s="28"/>
      <c r="D2" s="28"/>
      <c r="E2" s="29"/>
      <c r="F2" s="29"/>
      <c r="G2" s="28"/>
    </row>
    <row r="3" customHeight="1" spans="1:8">
      <c r="A3" s="30" t="s">
        <v>25</v>
      </c>
      <c r="B3" s="30" t="s">
        <v>38</v>
      </c>
      <c r="C3" s="30" t="s">
        <v>39</v>
      </c>
      <c r="D3" s="30" t="s">
        <v>136</v>
      </c>
      <c r="E3" s="30" t="s">
        <v>41</v>
      </c>
      <c r="F3" s="30" t="s">
        <v>137</v>
      </c>
      <c r="G3" s="30"/>
      <c r="H3" s="30" t="s">
        <v>28</v>
      </c>
    </row>
    <row r="4" customHeight="1" spans="1:8">
      <c r="A4" s="30"/>
      <c r="B4" s="30"/>
      <c r="C4" s="30"/>
      <c r="D4" s="30"/>
      <c r="E4" s="30"/>
      <c r="F4" s="30" t="s">
        <v>42</v>
      </c>
      <c r="G4" s="30" t="s">
        <v>43</v>
      </c>
      <c r="H4" s="30"/>
    </row>
    <row r="5" ht="132" spans="1:11">
      <c r="A5" s="30">
        <v>1</v>
      </c>
      <c r="B5" s="31" t="s">
        <v>138</v>
      </c>
      <c r="C5" s="31" t="s">
        <v>139</v>
      </c>
      <c r="D5" s="30" t="s">
        <v>55</v>
      </c>
      <c r="E5" s="30">
        <v>607</v>
      </c>
      <c r="F5" s="30">
        <v>996.272</v>
      </c>
      <c r="G5" s="90">
        <f>ROUND(E5*F5,2)</f>
        <v>604737.1</v>
      </c>
      <c r="H5" s="91"/>
      <c r="K5" s="99"/>
    </row>
    <row r="6" ht="144" spans="1:11">
      <c r="A6" s="30">
        <v>2</v>
      </c>
      <c r="B6" s="31" t="s">
        <v>140</v>
      </c>
      <c r="C6" s="31" t="s">
        <v>141</v>
      </c>
      <c r="D6" s="30" t="s">
        <v>55</v>
      </c>
      <c r="E6" s="30">
        <v>180</v>
      </c>
      <c r="F6" s="30">
        <v>938.654</v>
      </c>
      <c r="G6" s="90">
        <f t="shared" ref="G6:G15" si="0">ROUND(E6*F6,2)</f>
        <v>168957.72</v>
      </c>
      <c r="H6" s="92"/>
      <c r="K6" s="99"/>
    </row>
    <row r="7" ht="108" spans="1:11">
      <c r="A7" s="30">
        <v>3</v>
      </c>
      <c r="B7" s="31" t="s">
        <v>142</v>
      </c>
      <c r="C7" s="31" t="s">
        <v>143</v>
      </c>
      <c r="D7" s="30" t="s">
        <v>55</v>
      </c>
      <c r="E7" s="30">
        <v>0</v>
      </c>
      <c r="F7" s="30">
        <v>0</v>
      </c>
      <c r="G7" s="90">
        <f t="shared" si="0"/>
        <v>0</v>
      </c>
      <c r="H7" s="91"/>
      <c r="K7" s="99"/>
    </row>
    <row r="8" ht="108" spans="1:11">
      <c r="A8" s="30">
        <v>4</v>
      </c>
      <c r="B8" s="31" t="s">
        <v>144</v>
      </c>
      <c r="C8" s="31" t="s">
        <v>145</v>
      </c>
      <c r="D8" s="30" t="s">
        <v>55</v>
      </c>
      <c r="E8" s="30">
        <v>0</v>
      </c>
      <c r="F8" s="30">
        <v>0</v>
      </c>
      <c r="G8" s="90">
        <f>E8*F8</f>
        <v>0</v>
      </c>
      <c r="H8" s="91"/>
      <c r="K8" s="99"/>
    </row>
    <row r="9" ht="60" spans="1:11">
      <c r="A9" s="30">
        <v>5</v>
      </c>
      <c r="B9" s="31" t="s">
        <v>146</v>
      </c>
      <c r="C9" s="31" t="s">
        <v>147</v>
      </c>
      <c r="D9" s="30" t="s">
        <v>55</v>
      </c>
      <c r="E9" s="30">
        <v>90</v>
      </c>
      <c r="F9" s="30">
        <v>375.648</v>
      </c>
      <c r="G9" s="90">
        <f t="shared" si="0"/>
        <v>33808.32</v>
      </c>
      <c r="H9" s="91"/>
      <c r="K9" s="99"/>
    </row>
    <row r="10" ht="96" spans="1:11">
      <c r="A10" s="30">
        <v>6</v>
      </c>
      <c r="B10" s="31" t="s">
        <v>148</v>
      </c>
      <c r="C10" s="31" t="s">
        <v>149</v>
      </c>
      <c r="D10" s="30" t="s">
        <v>55</v>
      </c>
      <c r="E10" s="30">
        <v>35</v>
      </c>
      <c r="F10" s="30">
        <v>421.185</v>
      </c>
      <c r="G10" s="90">
        <f t="shared" si="0"/>
        <v>14741.48</v>
      </c>
      <c r="H10" s="91"/>
      <c r="K10" s="99"/>
    </row>
    <row r="11" customHeight="1" spans="1:11">
      <c r="A11" s="30">
        <v>7</v>
      </c>
      <c r="B11" s="31" t="s">
        <v>150</v>
      </c>
      <c r="C11" s="31" t="s">
        <v>151</v>
      </c>
      <c r="D11" s="30" t="s">
        <v>48</v>
      </c>
      <c r="E11" s="30">
        <f>43.9*4+16.39*2</f>
        <v>208.38</v>
      </c>
      <c r="F11" s="30">
        <v>35.5524</v>
      </c>
      <c r="G11" s="90">
        <f t="shared" si="0"/>
        <v>7408.41</v>
      </c>
      <c r="H11" s="91"/>
      <c r="K11" s="99"/>
    </row>
    <row r="12" ht="36" spans="1:11">
      <c r="A12" s="30">
        <v>8</v>
      </c>
      <c r="B12" s="31" t="s">
        <v>152</v>
      </c>
      <c r="C12" s="31" t="s">
        <v>153</v>
      </c>
      <c r="D12" s="30" t="s">
        <v>55</v>
      </c>
      <c r="E12" s="30">
        <f>350*0.9</f>
        <v>315</v>
      </c>
      <c r="F12" s="30">
        <v>20.898</v>
      </c>
      <c r="G12" s="90">
        <f t="shared" si="0"/>
        <v>6582.87</v>
      </c>
      <c r="H12" s="91"/>
      <c r="K12" s="99"/>
    </row>
    <row r="13" ht="60" spans="1:11">
      <c r="A13" s="30">
        <v>9</v>
      </c>
      <c r="B13" s="31" t="s">
        <v>154</v>
      </c>
      <c r="C13" s="31" t="s">
        <v>155</v>
      </c>
      <c r="D13" s="30" t="s">
        <v>55</v>
      </c>
      <c r="E13" s="30">
        <f>E12</f>
        <v>315</v>
      </c>
      <c r="F13" s="30">
        <v>93.009</v>
      </c>
      <c r="G13" s="90">
        <f t="shared" si="0"/>
        <v>29297.84</v>
      </c>
      <c r="H13" s="91"/>
      <c r="K13" s="99"/>
    </row>
    <row r="14" ht="60" spans="1:11">
      <c r="A14" s="30">
        <v>10</v>
      </c>
      <c r="B14" s="31" t="s">
        <v>156</v>
      </c>
      <c r="C14" s="31" t="s">
        <v>157</v>
      </c>
      <c r="D14" s="30" t="s">
        <v>55</v>
      </c>
      <c r="E14" s="30">
        <v>400</v>
      </c>
      <c r="F14" s="30">
        <v>103.4709</v>
      </c>
      <c r="G14" s="90">
        <f t="shared" si="0"/>
        <v>41388.36</v>
      </c>
      <c r="H14" s="91"/>
      <c r="K14" s="99"/>
    </row>
    <row r="15" ht="72" spans="1:11">
      <c r="A15" s="30">
        <v>11</v>
      </c>
      <c r="B15" s="31" t="s">
        <v>158</v>
      </c>
      <c r="C15" s="31" t="s">
        <v>159</v>
      </c>
      <c r="D15" s="30" t="s">
        <v>102</v>
      </c>
      <c r="E15" s="30">
        <v>1</v>
      </c>
      <c r="F15" s="30">
        <v>12642</v>
      </c>
      <c r="G15" s="90">
        <f t="shared" si="0"/>
        <v>12642</v>
      </c>
      <c r="H15" s="91"/>
      <c r="K15" s="99"/>
    </row>
    <row r="16" ht="48" spans="1:8">
      <c r="A16" s="30">
        <v>12</v>
      </c>
      <c r="B16" s="31" t="s">
        <v>122</v>
      </c>
      <c r="C16" s="31" t="s">
        <v>123</v>
      </c>
      <c r="D16" s="30" t="s">
        <v>102</v>
      </c>
      <c r="E16" s="30">
        <v>1</v>
      </c>
      <c r="F16" s="45">
        <v>0.03</v>
      </c>
      <c r="G16" s="92">
        <f>ROUND(SUM(G5:G15)*F16,2)</f>
        <v>27586.92</v>
      </c>
      <c r="H16" s="91"/>
    </row>
    <row r="17" ht="24" spans="1:8">
      <c r="A17" s="30">
        <v>13</v>
      </c>
      <c r="B17" s="31" t="s">
        <v>124</v>
      </c>
      <c r="C17" s="31" t="s">
        <v>125</v>
      </c>
      <c r="D17" s="30" t="s">
        <v>102</v>
      </c>
      <c r="E17" s="30">
        <v>1</v>
      </c>
      <c r="F17" s="45">
        <v>0.05</v>
      </c>
      <c r="G17" s="92">
        <f>ROUND(SUM(G5:G16)*F17,2)</f>
        <v>47357.55</v>
      </c>
      <c r="H17" s="91"/>
    </row>
    <row r="18" ht="24" spans="1:8">
      <c r="A18" s="30">
        <v>14</v>
      </c>
      <c r="B18" s="31" t="s">
        <v>126</v>
      </c>
      <c r="C18" s="31" t="s">
        <v>127</v>
      </c>
      <c r="D18" s="30" t="s">
        <v>102</v>
      </c>
      <c r="E18" s="30">
        <v>1</v>
      </c>
      <c r="F18" s="45">
        <v>0.08</v>
      </c>
      <c r="G18" s="92">
        <f>ROUND(SUM(G5:G17)*F18,2)</f>
        <v>79560.69</v>
      </c>
      <c r="H18" s="91"/>
    </row>
    <row r="19" ht="20.4" spans="1:8">
      <c r="A19" s="30">
        <v>15</v>
      </c>
      <c r="B19" s="31" t="s">
        <v>160</v>
      </c>
      <c r="C19" s="31"/>
      <c r="D19" s="30"/>
      <c r="E19" s="30"/>
      <c r="F19" s="45"/>
      <c r="G19" s="92">
        <f>ROUND(SUM(G5:G18),2)</f>
        <v>1074069.26</v>
      </c>
      <c r="H19" s="91"/>
    </row>
    <row r="20" ht="20.4" spans="1:8">
      <c r="A20" s="30">
        <v>16</v>
      </c>
      <c r="B20" s="31" t="s">
        <v>129</v>
      </c>
      <c r="C20" s="93" t="s">
        <v>130</v>
      </c>
      <c r="D20" s="30"/>
      <c r="E20" s="94"/>
      <c r="F20" s="45">
        <v>0.09</v>
      </c>
      <c r="G20" s="92">
        <f>ROUND(G19*F20,2)</f>
        <v>96666.23</v>
      </c>
      <c r="H20" s="91"/>
    </row>
    <row r="21" s="89" customFormat="1" customHeight="1" spans="1:8">
      <c r="A21" s="30">
        <v>17</v>
      </c>
      <c r="B21" s="95" t="s">
        <v>131</v>
      </c>
      <c r="C21" s="95"/>
      <c r="D21" s="96"/>
      <c r="E21" s="96"/>
      <c r="F21" s="96"/>
      <c r="G21" s="97">
        <f>SUM(G19:G20)</f>
        <v>1170735.49</v>
      </c>
      <c r="H21" s="98"/>
    </row>
    <row r="22" customHeight="1" spans="1:7">
      <c r="A22" s="47" t="s">
        <v>133</v>
      </c>
      <c r="B22" s="47"/>
      <c r="C22" s="47"/>
      <c r="D22" s="47"/>
      <c r="E22" s="47"/>
      <c r="F22" s="47"/>
      <c r="G22" s="47"/>
    </row>
  </sheetData>
  <mergeCells count="11">
    <mergeCell ref="A1:H1"/>
    <mergeCell ref="A2:D2"/>
    <mergeCell ref="E2:G2"/>
    <mergeCell ref="F3:G3"/>
    <mergeCell ref="A22:G22"/>
    <mergeCell ref="A3:A4"/>
    <mergeCell ref="B3:B4"/>
    <mergeCell ref="C3:C4"/>
    <mergeCell ref="D3:D4"/>
    <mergeCell ref="E3:E4"/>
    <mergeCell ref="H3:H4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K846"/>
  <sheetViews>
    <sheetView view="pageBreakPreview" zoomScaleNormal="85" workbookViewId="0">
      <pane ySplit="3" topLeftCell="A836" activePane="bottomLeft" state="frozen"/>
      <selection/>
      <selection pane="bottomLeft" activeCell="G846" sqref="G846"/>
    </sheetView>
  </sheetViews>
  <sheetFormatPr defaultColWidth="6.57142857142857" defaultRowHeight="13.8"/>
  <cols>
    <col min="1" max="1" width="6.57142857142857" style="53"/>
    <col min="2" max="2" width="19.7857142857143" style="54" customWidth="1"/>
    <col min="3" max="3" width="23.8571428571429" style="55" customWidth="1"/>
    <col min="4" max="4" width="6.57142857142857" style="53"/>
    <col min="5" max="5" width="6.57142857142857" style="56"/>
    <col min="6" max="6" width="6.57142857142857" style="57"/>
    <col min="7" max="9" width="6.57142857142857" style="53"/>
    <col min="10" max="11" width="6.57142857142857" style="58"/>
    <col min="12" max="16384" width="6.57142857142857" style="53"/>
  </cols>
  <sheetData>
    <row r="1" s="49" customFormat="1" ht="48" customHeight="1" spans="1:11">
      <c r="A1" s="59" t="s">
        <v>161</v>
      </c>
      <c r="B1" s="60"/>
      <c r="C1" s="60"/>
      <c r="D1" s="60"/>
      <c r="E1" s="61"/>
      <c r="F1" s="62"/>
      <c r="G1" s="60"/>
      <c r="H1" s="60"/>
      <c r="J1" s="71"/>
      <c r="K1" s="71"/>
    </row>
    <row r="2" s="49" customFormat="1" ht="16.95" customHeight="1" spans="1:11">
      <c r="A2" s="63" t="s">
        <v>25</v>
      </c>
      <c r="B2" s="63" t="s">
        <v>38</v>
      </c>
      <c r="C2" s="63" t="s">
        <v>162</v>
      </c>
      <c r="D2" s="63" t="s">
        <v>136</v>
      </c>
      <c r="E2" s="63" t="s">
        <v>41</v>
      </c>
      <c r="F2" s="64" t="s">
        <v>137</v>
      </c>
      <c r="G2" s="63"/>
      <c r="H2" s="63" t="s">
        <v>28</v>
      </c>
      <c r="K2" s="71"/>
    </row>
    <row r="3" s="49" customFormat="1" ht="13.95" customHeight="1" spans="1:11">
      <c r="A3" s="63"/>
      <c r="B3" s="63"/>
      <c r="C3" s="63"/>
      <c r="D3" s="63"/>
      <c r="E3" s="63"/>
      <c r="F3" s="64" t="s">
        <v>42</v>
      </c>
      <c r="G3" s="63" t="s">
        <v>43</v>
      </c>
      <c r="H3" s="63"/>
      <c r="K3" s="71"/>
    </row>
    <row r="4" s="49" customFormat="1" ht="14.4" spans="1:11">
      <c r="A4" s="65">
        <v>1</v>
      </c>
      <c r="B4" s="66" t="s">
        <v>163</v>
      </c>
      <c r="C4" s="66"/>
      <c r="D4" s="65"/>
      <c r="E4" s="65"/>
      <c r="F4" s="65"/>
      <c r="G4" s="65"/>
      <c r="H4" s="65"/>
      <c r="J4" s="71"/>
      <c r="K4" s="71"/>
    </row>
    <row r="5" s="49" customFormat="1" ht="27.6" outlineLevel="1" spans="1:11">
      <c r="A5" s="65">
        <v>2</v>
      </c>
      <c r="B5" s="67" t="s">
        <v>164</v>
      </c>
      <c r="C5" s="67" t="s">
        <v>165</v>
      </c>
      <c r="D5" s="63" t="s">
        <v>166</v>
      </c>
      <c r="E5" s="68">
        <v>1</v>
      </c>
      <c r="F5" s="69">
        <v>45.8</v>
      </c>
      <c r="G5" s="70">
        <f t="shared" ref="G5:G23" si="0">ROUND(E5*F5,2)</f>
        <v>45.8</v>
      </c>
      <c r="H5" s="70"/>
      <c r="J5" s="71"/>
      <c r="K5" s="71"/>
    </row>
    <row r="6" s="49" customFormat="1" ht="82.8" outlineLevel="1" spans="1:11">
      <c r="A6" s="65">
        <v>3</v>
      </c>
      <c r="B6" s="67" t="s">
        <v>167</v>
      </c>
      <c r="C6" s="67" t="s">
        <v>168</v>
      </c>
      <c r="D6" s="63" t="s">
        <v>166</v>
      </c>
      <c r="E6" s="68">
        <v>1</v>
      </c>
      <c r="F6" s="69">
        <v>52.36</v>
      </c>
      <c r="G6" s="70">
        <f t="shared" si="0"/>
        <v>52.36</v>
      </c>
      <c r="H6" s="70"/>
      <c r="J6" s="71"/>
      <c r="K6" s="71"/>
    </row>
    <row r="7" s="49" customFormat="1" ht="41.4" outlineLevel="1" spans="1:11">
      <c r="A7" s="65">
        <v>4</v>
      </c>
      <c r="B7" s="67" t="s">
        <v>169</v>
      </c>
      <c r="C7" s="67" t="s">
        <v>170</v>
      </c>
      <c r="D7" s="63" t="s">
        <v>166</v>
      </c>
      <c r="E7" s="68">
        <v>1</v>
      </c>
      <c r="F7" s="69">
        <v>43.16</v>
      </c>
      <c r="G7" s="70">
        <f t="shared" si="0"/>
        <v>43.16</v>
      </c>
      <c r="H7" s="70"/>
      <c r="J7" s="71"/>
      <c r="K7" s="71"/>
    </row>
    <row r="8" s="49" customFormat="1" ht="96.6" outlineLevel="1" spans="1:11">
      <c r="A8" s="65">
        <v>5</v>
      </c>
      <c r="B8" s="67" t="s">
        <v>171</v>
      </c>
      <c r="C8" s="67" t="s">
        <v>172</v>
      </c>
      <c r="D8" s="63" t="s">
        <v>166</v>
      </c>
      <c r="E8" s="68">
        <v>1</v>
      </c>
      <c r="F8" s="69">
        <v>267.2</v>
      </c>
      <c r="G8" s="70">
        <f t="shared" si="0"/>
        <v>267.2</v>
      </c>
      <c r="H8" s="70"/>
      <c r="J8" s="71"/>
      <c r="K8" s="71"/>
    </row>
    <row r="9" s="49" customFormat="1" ht="27.6" outlineLevel="1" spans="1:11">
      <c r="A9" s="65">
        <v>6</v>
      </c>
      <c r="B9" s="67" t="s">
        <v>173</v>
      </c>
      <c r="C9" s="67" t="s">
        <v>165</v>
      </c>
      <c r="D9" s="63" t="s">
        <v>166</v>
      </c>
      <c r="E9" s="68">
        <v>1</v>
      </c>
      <c r="F9" s="69">
        <v>47.61</v>
      </c>
      <c r="G9" s="70">
        <f t="shared" si="0"/>
        <v>47.61</v>
      </c>
      <c r="H9" s="70"/>
      <c r="J9" s="71"/>
      <c r="K9" s="71"/>
    </row>
    <row r="10" s="49" customFormat="1" ht="82.8" outlineLevel="1" spans="1:11">
      <c r="A10" s="65">
        <v>7</v>
      </c>
      <c r="B10" s="67" t="s">
        <v>174</v>
      </c>
      <c r="C10" s="67" t="s">
        <v>168</v>
      </c>
      <c r="D10" s="63" t="s">
        <v>166</v>
      </c>
      <c r="E10" s="68">
        <v>1</v>
      </c>
      <c r="F10" s="69">
        <v>57.43</v>
      </c>
      <c r="G10" s="70">
        <f t="shared" si="0"/>
        <v>57.43</v>
      </c>
      <c r="H10" s="70"/>
      <c r="J10" s="71"/>
      <c r="K10" s="71"/>
    </row>
    <row r="11" s="49" customFormat="1" ht="27.6" outlineLevel="1" spans="1:11">
      <c r="A11" s="65">
        <v>8</v>
      </c>
      <c r="B11" s="67" t="s">
        <v>175</v>
      </c>
      <c r="C11" s="67" t="s">
        <v>176</v>
      </c>
      <c r="D11" s="63" t="s">
        <v>166</v>
      </c>
      <c r="E11" s="68">
        <v>1</v>
      </c>
      <c r="F11" s="69">
        <v>19.2</v>
      </c>
      <c r="G11" s="70">
        <f t="shared" si="0"/>
        <v>19.2</v>
      </c>
      <c r="H11" s="70"/>
      <c r="J11" s="71"/>
      <c r="K11" s="71"/>
    </row>
    <row r="12" s="49" customFormat="1" ht="96.6" outlineLevel="1" spans="1:11">
      <c r="A12" s="65">
        <v>9</v>
      </c>
      <c r="B12" s="67" t="s">
        <v>177</v>
      </c>
      <c r="C12" s="67" t="s">
        <v>178</v>
      </c>
      <c r="D12" s="63" t="s">
        <v>166</v>
      </c>
      <c r="E12" s="68">
        <v>1</v>
      </c>
      <c r="F12" s="69">
        <v>47.63</v>
      </c>
      <c r="G12" s="70">
        <f t="shared" si="0"/>
        <v>47.63</v>
      </c>
      <c r="H12" s="70"/>
      <c r="J12" s="71"/>
      <c r="K12" s="71"/>
    </row>
    <row r="13" s="49" customFormat="1" ht="41.4" outlineLevel="1" spans="1:11">
      <c r="A13" s="65">
        <v>10</v>
      </c>
      <c r="B13" s="67" t="s">
        <v>179</v>
      </c>
      <c r="C13" s="67" t="s">
        <v>180</v>
      </c>
      <c r="D13" s="63" t="s">
        <v>48</v>
      </c>
      <c r="E13" s="68">
        <v>1</v>
      </c>
      <c r="F13" s="69">
        <v>34.2</v>
      </c>
      <c r="G13" s="70">
        <f t="shared" si="0"/>
        <v>34.2</v>
      </c>
      <c r="H13" s="70"/>
      <c r="J13" s="71"/>
      <c r="K13" s="71"/>
    </row>
    <row r="14" s="49" customFormat="1" ht="41.4" outlineLevel="1" spans="1:11">
      <c r="A14" s="65">
        <v>11</v>
      </c>
      <c r="B14" s="67" t="s">
        <v>181</v>
      </c>
      <c r="C14" s="67" t="s">
        <v>182</v>
      </c>
      <c r="D14" s="63" t="s">
        <v>166</v>
      </c>
      <c r="E14" s="68">
        <v>1</v>
      </c>
      <c r="F14" s="69">
        <v>60.8</v>
      </c>
      <c r="G14" s="70">
        <f t="shared" si="0"/>
        <v>60.8</v>
      </c>
      <c r="H14" s="70"/>
      <c r="J14" s="71"/>
      <c r="K14" s="71"/>
    </row>
    <row r="15" s="49" customFormat="1" ht="27.6" outlineLevel="1" spans="1:11">
      <c r="A15" s="65">
        <v>12</v>
      </c>
      <c r="B15" s="67" t="s">
        <v>183</v>
      </c>
      <c r="C15" s="67" t="s">
        <v>184</v>
      </c>
      <c r="D15" s="63" t="s">
        <v>185</v>
      </c>
      <c r="E15" s="68">
        <v>1</v>
      </c>
      <c r="F15" s="69">
        <v>620.54</v>
      </c>
      <c r="G15" s="70">
        <f t="shared" si="0"/>
        <v>620.54</v>
      </c>
      <c r="H15" s="70"/>
      <c r="J15" s="71"/>
      <c r="K15" s="71"/>
    </row>
    <row r="16" s="49" customFormat="1" ht="27.6" outlineLevel="1" spans="1:11">
      <c r="A16" s="65">
        <v>13</v>
      </c>
      <c r="B16" s="67" t="s">
        <v>186</v>
      </c>
      <c r="C16" s="67" t="s">
        <v>187</v>
      </c>
      <c r="D16" s="63" t="s">
        <v>185</v>
      </c>
      <c r="E16" s="68">
        <v>1</v>
      </c>
      <c r="F16" s="69">
        <v>1368</v>
      </c>
      <c r="G16" s="70">
        <f t="shared" si="0"/>
        <v>1368</v>
      </c>
      <c r="H16" s="70"/>
      <c r="J16" s="71"/>
      <c r="K16" s="71"/>
    </row>
    <row r="17" s="49" customFormat="1" ht="27.6" outlineLevel="1" spans="1:11">
      <c r="A17" s="65">
        <v>14</v>
      </c>
      <c r="B17" s="67" t="s">
        <v>188</v>
      </c>
      <c r="C17" s="67" t="s">
        <v>189</v>
      </c>
      <c r="D17" s="63" t="s">
        <v>166</v>
      </c>
      <c r="E17" s="68">
        <v>1</v>
      </c>
      <c r="F17" s="69">
        <v>23.81</v>
      </c>
      <c r="G17" s="70">
        <f t="shared" si="0"/>
        <v>23.81</v>
      </c>
      <c r="H17" s="70"/>
      <c r="J17" s="71"/>
      <c r="K17" s="71"/>
    </row>
    <row r="18" s="49" customFormat="1" ht="41.4" outlineLevel="1" spans="1:11">
      <c r="A18" s="65">
        <v>15</v>
      </c>
      <c r="B18" s="67" t="s">
        <v>190</v>
      </c>
      <c r="C18" s="67" t="s">
        <v>191</v>
      </c>
      <c r="D18" s="63" t="s">
        <v>166</v>
      </c>
      <c r="E18" s="68">
        <v>1</v>
      </c>
      <c r="F18" s="69">
        <v>81.7</v>
      </c>
      <c r="G18" s="70">
        <f t="shared" si="0"/>
        <v>81.7</v>
      </c>
      <c r="H18" s="70"/>
      <c r="J18" s="71"/>
      <c r="K18" s="71"/>
    </row>
    <row r="19" s="49" customFormat="1" ht="55.2" outlineLevel="1" spans="1:11">
      <c r="A19" s="65">
        <v>16</v>
      </c>
      <c r="B19" s="67" t="s">
        <v>192</v>
      </c>
      <c r="C19" s="67" t="s">
        <v>193</v>
      </c>
      <c r="D19" s="63" t="s">
        <v>166</v>
      </c>
      <c r="E19" s="68">
        <v>1</v>
      </c>
      <c r="F19" s="69">
        <v>80.64</v>
      </c>
      <c r="G19" s="70">
        <f t="shared" si="0"/>
        <v>80.64</v>
      </c>
      <c r="H19" s="70"/>
      <c r="J19" s="71"/>
      <c r="K19" s="71"/>
    </row>
    <row r="20" s="49" customFormat="1" ht="41.4" outlineLevel="1" spans="1:11">
      <c r="A20" s="65">
        <v>17</v>
      </c>
      <c r="B20" s="67" t="s">
        <v>194</v>
      </c>
      <c r="C20" s="67" t="s">
        <v>195</v>
      </c>
      <c r="D20" s="63" t="s">
        <v>185</v>
      </c>
      <c r="E20" s="68">
        <v>1</v>
      </c>
      <c r="F20" s="69">
        <v>187.62</v>
      </c>
      <c r="G20" s="70">
        <f t="shared" si="0"/>
        <v>187.62</v>
      </c>
      <c r="H20" s="70"/>
      <c r="J20" s="71"/>
      <c r="K20" s="71"/>
    </row>
    <row r="21" s="49" customFormat="1" ht="14.4" outlineLevel="1" spans="1:11">
      <c r="A21" s="65">
        <v>18</v>
      </c>
      <c r="B21" s="67" t="s">
        <v>196</v>
      </c>
      <c r="C21" s="67" t="s">
        <v>197</v>
      </c>
      <c r="D21" s="63" t="s">
        <v>185</v>
      </c>
      <c r="E21" s="68">
        <v>1</v>
      </c>
      <c r="F21" s="69">
        <v>47.23</v>
      </c>
      <c r="G21" s="70">
        <f t="shared" si="0"/>
        <v>47.23</v>
      </c>
      <c r="H21" s="70"/>
      <c r="J21" s="71"/>
      <c r="K21" s="71"/>
    </row>
    <row r="22" s="49" customFormat="1" ht="27.6" outlineLevel="1" spans="1:11">
      <c r="A22" s="65">
        <v>19</v>
      </c>
      <c r="B22" s="67" t="s">
        <v>198</v>
      </c>
      <c r="C22" s="67" t="s">
        <v>199</v>
      </c>
      <c r="D22" s="63" t="s">
        <v>166</v>
      </c>
      <c r="E22" s="68">
        <v>1</v>
      </c>
      <c r="F22" s="69">
        <v>377.14</v>
      </c>
      <c r="G22" s="70">
        <f t="shared" si="0"/>
        <v>377.14</v>
      </c>
      <c r="H22" s="70"/>
      <c r="J22" s="71"/>
      <c r="K22" s="71"/>
    </row>
    <row r="23" s="49" customFormat="1" ht="41.4" outlineLevel="1" spans="1:11">
      <c r="A23" s="65">
        <v>20</v>
      </c>
      <c r="B23" s="67" t="s">
        <v>200</v>
      </c>
      <c r="C23" s="67" t="s">
        <v>201</v>
      </c>
      <c r="D23" s="63" t="s">
        <v>166</v>
      </c>
      <c r="E23" s="68">
        <v>1</v>
      </c>
      <c r="F23" s="69">
        <v>73.34</v>
      </c>
      <c r="G23" s="70">
        <f t="shared" si="0"/>
        <v>73.34</v>
      </c>
      <c r="H23" s="70"/>
      <c r="J23" s="71"/>
      <c r="K23" s="71"/>
    </row>
    <row r="24" s="49" customFormat="1" ht="27.6" outlineLevel="1" spans="1:11">
      <c r="A24" s="65">
        <v>21</v>
      </c>
      <c r="B24" s="67" t="s">
        <v>202</v>
      </c>
      <c r="C24" s="67" t="s">
        <v>203</v>
      </c>
      <c r="D24" s="63" t="s">
        <v>55</v>
      </c>
      <c r="E24" s="68">
        <v>1</v>
      </c>
      <c r="F24" s="69">
        <v>18</v>
      </c>
      <c r="G24" s="69">
        <v>18</v>
      </c>
      <c r="H24" s="70"/>
      <c r="J24" s="71"/>
      <c r="K24" s="71"/>
    </row>
    <row r="25" s="49" customFormat="1" ht="41.4" outlineLevel="1" spans="1:11">
      <c r="A25" s="65">
        <v>22</v>
      </c>
      <c r="B25" s="67" t="s">
        <v>204</v>
      </c>
      <c r="C25" s="67" t="s">
        <v>205</v>
      </c>
      <c r="D25" s="63" t="s">
        <v>166</v>
      </c>
      <c r="E25" s="68">
        <v>1</v>
      </c>
      <c r="F25" s="69">
        <v>68.4</v>
      </c>
      <c r="G25" s="70">
        <f t="shared" ref="G25:G88" si="1">ROUND(E25*F25,2)</f>
        <v>68.4</v>
      </c>
      <c r="H25" s="70"/>
      <c r="J25" s="71"/>
      <c r="K25" s="71"/>
    </row>
    <row r="26" s="49" customFormat="1" ht="14.4" outlineLevel="1" spans="1:11">
      <c r="A26" s="65">
        <v>23</v>
      </c>
      <c r="B26" s="67" t="s">
        <v>206</v>
      </c>
      <c r="C26" s="67" t="s">
        <v>207</v>
      </c>
      <c r="D26" s="63" t="s">
        <v>166</v>
      </c>
      <c r="E26" s="68">
        <v>1</v>
      </c>
      <c r="F26" s="69">
        <v>66.88</v>
      </c>
      <c r="G26" s="70">
        <f t="shared" si="1"/>
        <v>66.88</v>
      </c>
      <c r="H26" s="70"/>
      <c r="J26" s="71"/>
      <c r="K26" s="71"/>
    </row>
    <row r="27" s="49" customFormat="1" ht="27.6" outlineLevel="1" spans="1:11">
      <c r="A27" s="65">
        <v>24</v>
      </c>
      <c r="B27" s="67" t="s">
        <v>208</v>
      </c>
      <c r="C27" s="67" t="s">
        <v>209</v>
      </c>
      <c r="D27" s="63" t="s">
        <v>166</v>
      </c>
      <c r="E27" s="68">
        <v>1</v>
      </c>
      <c r="F27" s="69">
        <v>53.8</v>
      </c>
      <c r="G27" s="70">
        <f t="shared" si="1"/>
        <v>53.8</v>
      </c>
      <c r="H27" s="70"/>
      <c r="J27" s="71"/>
      <c r="K27" s="71"/>
    </row>
    <row r="28" s="49" customFormat="1" ht="27.6" outlineLevel="1" spans="1:11">
      <c r="A28" s="65">
        <v>25</v>
      </c>
      <c r="B28" s="67" t="s">
        <v>210</v>
      </c>
      <c r="C28" s="67" t="s">
        <v>209</v>
      </c>
      <c r="D28" s="63" t="s">
        <v>166</v>
      </c>
      <c r="E28" s="68">
        <v>1</v>
      </c>
      <c r="F28" s="69">
        <v>53.8</v>
      </c>
      <c r="G28" s="70">
        <f t="shared" si="1"/>
        <v>53.8</v>
      </c>
      <c r="H28" s="70"/>
      <c r="J28" s="71"/>
      <c r="K28" s="71"/>
    </row>
    <row r="29" s="49" customFormat="1" ht="14.4" outlineLevel="1" spans="1:11">
      <c r="A29" s="65">
        <v>26</v>
      </c>
      <c r="B29" s="67" t="s">
        <v>211</v>
      </c>
      <c r="C29" s="67" t="s">
        <v>212</v>
      </c>
      <c r="D29" s="63" t="s">
        <v>185</v>
      </c>
      <c r="E29" s="68">
        <v>1</v>
      </c>
      <c r="F29" s="69">
        <v>407.93</v>
      </c>
      <c r="G29" s="70">
        <f t="shared" si="1"/>
        <v>407.93</v>
      </c>
      <c r="H29" s="70"/>
      <c r="J29" s="71"/>
      <c r="K29" s="71"/>
    </row>
    <row r="30" s="49" customFormat="1" ht="14.4" outlineLevel="1" spans="1:11">
      <c r="A30" s="65">
        <v>27</v>
      </c>
      <c r="B30" s="67" t="s">
        <v>213</v>
      </c>
      <c r="C30" s="67" t="s">
        <v>214</v>
      </c>
      <c r="D30" s="63" t="s">
        <v>166</v>
      </c>
      <c r="E30" s="68">
        <v>1</v>
      </c>
      <c r="F30" s="69">
        <v>70.3</v>
      </c>
      <c r="G30" s="70">
        <f t="shared" si="1"/>
        <v>70.3</v>
      </c>
      <c r="H30" s="70"/>
      <c r="J30" s="71"/>
      <c r="K30" s="71"/>
    </row>
    <row r="31" s="49" customFormat="1" ht="14.4" outlineLevel="1" spans="1:11">
      <c r="A31" s="65">
        <v>28</v>
      </c>
      <c r="B31" s="67" t="s">
        <v>215</v>
      </c>
      <c r="C31" s="67" t="s">
        <v>216</v>
      </c>
      <c r="D31" s="63" t="s">
        <v>166</v>
      </c>
      <c r="E31" s="68">
        <v>1</v>
      </c>
      <c r="F31" s="69">
        <v>102.6</v>
      </c>
      <c r="G31" s="70">
        <f t="shared" si="1"/>
        <v>102.6</v>
      </c>
      <c r="H31" s="70"/>
      <c r="J31" s="71"/>
      <c r="K31" s="71"/>
    </row>
    <row r="32" s="49" customFormat="1" ht="14.4" outlineLevel="1" spans="1:11">
      <c r="A32" s="65">
        <v>29</v>
      </c>
      <c r="B32" s="67" t="s">
        <v>217</v>
      </c>
      <c r="C32" s="67" t="s">
        <v>218</v>
      </c>
      <c r="D32" s="63" t="s">
        <v>166</v>
      </c>
      <c r="E32" s="68">
        <v>1</v>
      </c>
      <c r="F32" s="69">
        <v>106.4</v>
      </c>
      <c r="G32" s="70">
        <f t="shared" si="1"/>
        <v>106.4</v>
      </c>
      <c r="H32" s="70"/>
      <c r="J32" s="71"/>
      <c r="K32" s="71"/>
    </row>
    <row r="33" s="49" customFormat="1" ht="27.6" outlineLevel="1" spans="1:11">
      <c r="A33" s="65">
        <v>30</v>
      </c>
      <c r="B33" s="67" t="s">
        <v>219</v>
      </c>
      <c r="C33" s="67" t="s">
        <v>220</v>
      </c>
      <c r="D33" s="63" t="s">
        <v>166</v>
      </c>
      <c r="E33" s="68">
        <v>1</v>
      </c>
      <c r="F33" s="69">
        <v>756.5</v>
      </c>
      <c r="G33" s="70">
        <f t="shared" si="1"/>
        <v>756.5</v>
      </c>
      <c r="H33" s="70"/>
      <c r="J33" s="71"/>
      <c r="K33" s="71"/>
    </row>
    <row r="34" s="49" customFormat="1" ht="14.4" outlineLevel="1" spans="1:11">
      <c r="A34" s="65">
        <v>31</v>
      </c>
      <c r="B34" s="67" t="s">
        <v>221</v>
      </c>
      <c r="C34" s="67"/>
      <c r="D34" s="63" t="s">
        <v>48</v>
      </c>
      <c r="E34" s="68">
        <v>1</v>
      </c>
      <c r="F34" s="69">
        <v>53.2</v>
      </c>
      <c r="G34" s="70">
        <f t="shared" si="1"/>
        <v>53.2</v>
      </c>
      <c r="H34" s="70"/>
      <c r="J34" s="71"/>
      <c r="K34" s="71"/>
    </row>
    <row r="35" s="49" customFormat="1" ht="14.4" outlineLevel="1" spans="1:11">
      <c r="A35" s="65">
        <v>32</v>
      </c>
      <c r="B35" s="67" t="s">
        <v>222</v>
      </c>
      <c r="C35" s="67"/>
      <c r="D35" s="63" t="s">
        <v>223</v>
      </c>
      <c r="E35" s="68">
        <v>1</v>
      </c>
      <c r="F35" s="69">
        <v>95</v>
      </c>
      <c r="G35" s="70">
        <f t="shared" si="1"/>
        <v>95</v>
      </c>
      <c r="H35" s="70"/>
      <c r="J35" s="71"/>
      <c r="K35" s="71"/>
    </row>
    <row r="36" s="49" customFormat="1" ht="27.6" outlineLevel="1" spans="1:11">
      <c r="A36" s="65">
        <v>33</v>
      </c>
      <c r="B36" s="67" t="s">
        <v>224</v>
      </c>
      <c r="C36" s="67" t="s">
        <v>225</v>
      </c>
      <c r="D36" s="63" t="s">
        <v>48</v>
      </c>
      <c r="E36" s="68">
        <v>1</v>
      </c>
      <c r="F36" s="69">
        <v>79.8</v>
      </c>
      <c r="G36" s="70">
        <f t="shared" si="1"/>
        <v>79.8</v>
      </c>
      <c r="H36" s="70"/>
      <c r="J36" s="71"/>
      <c r="K36" s="71"/>
    </row>
    <row r="37" s="49" customFormat="1" ht="27.6" outlineLevel="1" spans="1:11">
      <c r="A37" s="65">
        <v>34</v>
      </c>
      <c r="B37" s="67" t="s">
        <v>226</v>
      </c>
      <c r="C37" s="67" t="s">
        <v>225</v>
      </c>
      <c r="D37" s="63" t="s">
        <v>223</v>
      </c>
      <c r="E37" s="68">
        <v>1</v>
      </c>
      <c r="F37" s="69">
        <v>118.37</v>
      </c>
      <c r="G37" s="70">
        <f t="shared" si="1"/>
        <v>118.37</v>
      </c>
      <c r="H37" s="70"/>
      <c r="J37" s="71"/>
      <c r="K37" s="71"/>
    </row>
    <row r="38" s="49" customFormat="1" ht="14.4" outlineLevel="1" spans="1:11">
      <c r="A38" s="65">
        <v>35</v>
      </c>
      <c r="B38" s="67" t="s">
        <v>227</v>
      </c>
      <c r="C38" s="67" t="s">
        <v>228</v>
      </c>
      <c r="D38" s="63" t="s">
        <v>48</v>
      </c>
      <c r="E38" s="68">
        <v>1</v>
      </c>
      <c r="F38" s="69">
        <v>34.2</v>
      </c>
      <c r="G38" s="70">
        <f t="shared" si="1"/>
        <v>34.2</v>
      </c>
      <c r="H38" s="70"/>
      <c r="J38" s="71"/>
      <c r="K38" s="71"/>
    </row>
    <row r="39" s="49" customFormat="1" ht="14.4" outlineLevel="1" spans="1:11">
      <c r="A39" s="65">
        <v>36</v>
      </c>
      <c r="B39" s="67" t="s">
        <v>229</v>
      </c>
      <c r="C39" s="67" t="s">
        <v>228</v>
      </c>
      <c r="D39" s="63" t="s">
        <v>223</v>
      </c>
      <c r="E39" s="68">
        <v>1</v>
      </c>
      <c r="F39" s="69">
        <v>41.8</v>
      </c>
      <c r="G39" s="70">
        <f t="shared" si="1"/>
        <v>41.8</v>
      </c>
      <c r="H39" s="70"/>
      <c r="J39" s="71"/>
      <c r="K39" s="71"/>
    </row>
    <row r="40" s="49" customFormat="1" ht="41.4" outlineLevel="1" spans="1:11">
      <c r="A40" s="65">
        <v>37</v>
      </c>
      <c r="B40" s="67" t="s">
        <v>230</v>
      </c>
      <c r="C40" s="67" t="s">
        <v>231</v>
      </c>
      <c r="D40" s="63" t="s">
        <v>166</v>
      </c>
      <c r="E40" s="68">
        <v>1</v>
      </c>
      <c r="F40" s="69">
        <v>600.64</v>
      </c>
      <c r="G40" s="70">
        <f t="shared" si="1"/>
        <v>600.64</v>
      </c>
      <c r="H40" s="70"/>
      <c r="J40" s="71"/>
      <c r="K40" s="71"/>
    </row>
    <row r="41" s="49" customFormat="1" ht="14.4" outlineLevel="1" spans="1:11">
      <c r="A41" s="65">
        <v>38</v>
      </c>
      <c r="B41" s="67" t="s">
        <v>232</v>
      </c>
      <c r="C41" s="67"/>
      <c r="D41" s="63" t="s">
        <v>185</v>
      </c>
      <c r="E41" s="68">
        <v>1</v>
      </c>
      <c r="F41" s="69">
        <v>190</v>
      </c>
      <c r="G41" s="70">
        <f t="shared" si="1"/>
        <v>190</v>
      </c>
      <c r="H41" s="70"/>
      <c r="J41" s="71"/>
      <c r="K41" s="71"/>
    </row>
    <row r="42" s="49" customFormat="1" ht="14.4" outlineLevel="1" spans="1:11">
      <c r="A42" s="65">
        <v>39</v>
      </c>
      <c r="B42" s="67" t="s">
        <v>233</v>
      </c>
      <c r="C42" s="67" t="s">
        <v>234</v>
      </c>
      <c r="D42" s="63" t="s">
        <v>185</v>
      </c>
      <c r="E42" s="68">
        <v>1</v>
      </c>
      <c r="F42" s="69">
        <v>171</v>
      </c>
      <c r="G42" s="70">
        <f t="shared" si="1"/>
        <v>171</v>
      </c>
      <c r="H42" s="70"/>
      <c r="J42" s="71"/>
      <c r="K42" s="71"/>
    </row>
    <row r="43" s="49" customFormat="1" ht="14.4" outlineLevel="1" spans="1:11">
      <c r="A43" s="65">
        <v>40</v>
      </c>
      <c r="B43" s="67" t="s">
        <v>235</v>
      </c>
      <c r="C43" s="67"/>
      <c r="D43" s="63" t="s">
        <v>166</v>
      </c>
      <c r="E43" s="68">
        <v>1</v>
      </c>
      <c r="F43" s="69">
        <v>32.3</v>
      </c>
      <c r="G43" s="70">
        <f t="shared" si="1"/>
        <v>32.3</v>
      </c>
      <c r="H43" s="70"/>
      <c r="J43" s="71"/>
      <c r="K43" s="71"/>
    </row>
    <row r="44" s="49" customFormat="1" ht="14.4" outlineLevel="1" spans="1:11">
      <c r="A44" s="65">
        <v>41</v>
      </c>
      <c r="B44" s="67" t="s">
        <v>236</v>
      </c>
      <c r="C44" s="67"/>
      <c r="D44" s="63" t="s">
        <v>185</v>
      </c>
      <c r="E44" s="68">
        <v>1</v>
      </c>
      <c r="F44" s="69">
        <v>1350.52</v>
      </c>
      <c r="G44" s="70">
        <f t="shared" si="1"/>
        <v>1350.52</v>
      </c>
      <c r="H44" s="70"/>
      <c r="J44" s="71"/>
      <c r="K44" s="71"/>
    </row>
    <row r="45" s="49" customFormat="1" ht="14.4" outlineLevel="1" spans="1:11">
      <c r="A45" s="65">
        <v>42</v>
      </c>
      <c r="B45" s="67" t="s">
        <v>237</v>
      </c>
      <c r="C45" s="67" t="s">
        <v>214</v>
      </c>
      <c r="D45" s="63" t="s">
        <v>166</v>
      </c>
      <c r="E45" s="68">
        <v>1</v>
      </c>
      <c r="F45" s="69">
        <v>85.88</v>
      </c>
      <c r="G45" s="70">
        <f t="shared" si="1"/>
        <v>85.88</v>
      </c>
      <c r="H45" s="70"/>
      <c r="J45" s="71"/>
      <c r="K45" s="71"/>
    </row>
    <row r="46" s="49" customFormat="1" ht="14.4" outlineLevel="1" spans="1:11">
      <c r="A46" s="65">
        <v>43</v>
      </c>
      <c r="B46" s="67" t="s">
        <v>238</v>
      </c>
      <c r="C46" s="67"/>
      <c r="D46" s="63" t="s">
        <v>185</v>
      </c>
      <c r="E46" s="68">
        <v>1</v>
      </c>
      <c r="F46" s="69">
        <v>1463</v>
      </c>
      <c r="G46" s="70">
        <f t="shared" si="1"/>
        <v>1463</v>
      </c>
      <c r="H46" s="70"/>
      <c r="J46" s="71"/>
      <c r="K46" s="71"/>
    </row>
    <row r="47" s="49" customFormat="1" ht="14.4" outlineLevel="1" spans="1:11">
      <c r="A47" s="65">
        <v>44</v>
      </c>
      <c r="B47" s="67" t="s">
        <v>239</v>
      </c>
      <c r="C47" s="67" t="s">
        <v>240</v>
      </c>
      <c r="D47" s="63" t="s">
        <v>48</v>
      </c>
      <c r="E47" s="68">
        <v>1</v>
      </c>
      <c r="F47" s="69">
        <v>13.3</v>
      </c>
      <c r="G47" s="70">
        <f t="shared" si="1"/>
        <v>13.3</v>
      </c>
      <c r="H47" s="70"/>
      <c r="J47" s="71"/>
      <c r="K47" s="71"/>
    </row>
    <row r="48" s="49" customFormat="1" ht="41.4" outlineLevel="1" spans="1:11">
      <c r="A48" s="65">
        <v>45</v>
      </c>
      <c r="B48" s="67" t="s">
        <v>241</v>
      </c>
      <c r="C48" s="67" t="s">
        <v>242</v>
      </c>
      <c r="D48" s="63" t="s">
        <v>166</v>
      </c>
      <c r="E48" s="68">
        <v>1</v>
      </c>
      <c r="F48" s="69">
        <v>133.38</v>
      </c>
      <c r="G48" s="70">
        <f t="shared" si="1"/>
        <v>133.38</v>
      </c>
      <c r="H48" s="70"/>
      <c r="J48" s="71"/>
      <c r="K48" s="71"/>
    </row>
    <row r="49" s="49" customFormat="1" ht="41.4" outlineLevel="1" spans="1:11">
      <c r="A49" s="65">
        <v>46</v>
      </c>
      <c r="B49" s="67" t="s">
        <v>243</v>
      </c>
      <c r="C49" s="67" t="s">
        <v>244</v>
      </c>
      <c r="D49" s="63" t="s">
        <v>166</v>
      </c>
      <c r="E49" s="68">
        <v>1</v>
      </c>
      <c r="F49" s="69">
        <v>495.83</v>
      </c>
      <c r="G49" s="70">
        <f t="shared" si="1"/>
        <v>495.83</v>
      </c>
      <c r="H49" s="70"/>
      <c r="J49" s="71"/>
      <c r="K49" s="71"/>
    </row>
    <row r="50" s="49" customFormat="1" ht="14.4" outlineLevel="1" spans="1:11">
      <c r="A50" s="65">
        <v>47</v>
      </c>
      <c r="B50" s="67" t="s">
        <v>245</v>
      </c>
      <c r="C50" s="67" t="s">
        <v>246</v>
      </c>
      <c r="D50" s="63" t="s">
        <v>48</v>
      </c>
      <c r="E50" s="68">
        <v>1</v>
      </c>
      <c r="F50" s="69">
        <v>9.5</v>
      </c>
      <c r="G50" s="70">
        <f t="shared" si="1"/>
        <v>9.5</v>
      </c>
      <c r="H50" s="70"/>
      <c r="J50" s="71"/>
      <c r="K50" s="71"/>
    </row>
    <row r="51" s="49" customFormat="1" ht="14.4" outlineLevel="1" spans="1:11">
      <c r="A51" s="65">
        <v>48</v>
      </c>
      <c r="B51" s="67" t="s">
        <v>247</v>
      </c>
      <c r="C51" s="67"/>
      <c r="D51" s="63" t="s">
        <v>48</v>
      </c>
      <c r="E51" s="68">
        <v>1</v>
      </c>
      <c r="F51" s="69">
        <v>375.2</v>
      </c>
      <c r="G51" s="70">
        <f t="shared" si="1"/>
        <v>375.2</v>
      </c>
      <c r="H51" s="70"/>
      <c r="J51" s="71"/>
      <c r="K51" s="71"/>
    </row>
    <row r="52" s="49" customFormat="1" ht="27.6" outlineLevel="1" spans="1:11">
      <c r="A52" s="65">
        <v>49</v>
      </c>
      <c r="B52" s="67" t="s">
        <v>248</v>
      </c>
      <c r="C52" s="67" t="s">
        <v>249</v>
      </c>
      <c r="D52" s="63" t="s">
        <v>70</v>
      </c>
      <c r="E52" s="68">
        <v>1</v>
      </c>
      <c r="F52" s="69">
        <v>1292</v>
      </c>
      <c r="G52" s="70">
        <f t="shared" si="1"/>
        <v>1292</v>
      </c>
      <c r="H52" s="70"/>
      <c r="J52" s="71"/>
      <c r="K52" s="71"/>
    </row>
    <row r="53" s="49" customFormat="1" ht="27.6" outlineLevel="1" spans="1:11">
      <c r="A53" s="65">
        <v>50</v>
      </c>
      <c r="B53" s="67" t="s">
        <v>250</v>
      </c>
      <c r="C53" s="67" t="s">
        <v>251</v>
      </c>
      <c r="D53" s="63" t="s">
        <v>55</v>
      </c>
      <c r="E53" s="68">
        <v>1</v>
      </c>
      <c r="F53" s="69">
        <v>110.2</v>
      </c>
      <c r="G53" s="70">
        <f t="shared" si="1"/>
        <v>110.2</v>
      </c>
      <c r="H53" s="70"/>
      <c r="J53" s="71"/>
      <c r="K53" s="71"/>
    </row>
    <row r="54" s="49" customFormat="1" ht="27.6" outlineLevel="1" spans="1:11">
      <c r="A54" s="65">
        <v>51</v>
      </c>
      <c r="B54" s="67" t="s">
        <v>252</v>
      </c>
      <c r="C54" s="67" t="s">
        <v>253</v>
      </c>
      <c r="D54" s="63" t="s">
        <v>254</v>
      </c>
      <c r="E54" s="68">
        <v>1</v>
      </c>
      <c r="F54" s="69">
        <v>342</v>
      </c>
      <c r="G54" s="70">
        <f t="shared" si="1"/>
        <v>342</v>
      </c>
      <c r="H54" s="70"/>
      <c r="J54" s="71"/>
      <c r="K54" s="71"/>
    </row>
    <row r="55" s="49" customFormat="1" ht="14.4" outlineLevel="1" spans="1:11">
      <c r="A55" s="65">
        <v>52</v>
      </c>
      <c r="B55" s="67" t="s">
        <v>255</v>
      </c>
      <c r="C55" s="67" t="s">
        <v>256</v>
      </c>
      <c r="D55" s="63" t="s">
        <v>254</v>
      </c>
      <c r="E55" s="68">
        <v>1</v>
      </c>
      <c r="F55" s="69">
        <v>45</v>
      </c>
      <c r="G55" s="70">
        <f t="shared" si="1"/>
        <v>45</v>
      </c>
      <c r="H55" s="70"/>
      <c r="J55" s="71"/>
      <c r="K55" s="71"/>
    </row>
    <row r="56" s="49" customFormat="1" ht="27.6" outlineLevel="1" spans="1:11">
      <c r="A56" s="65">
        <v>53</v>
      </c>
      <c r="B56" s="67" t="s">
        <v>257</v>
      </c>
      <c r="C56" s="67" t="s">
        <v>258</v>
      </c>
      <c r="D56" s="63" t="s">
        <v>254</v>
      </c>
      <c r="E56" s="68">
        <v>1</v>
      </c>
      <c r="F56" s="69">
        <v>11.4</v>
      </c>
      <c r="G56" s="70">
        <f t="shared" si="1"/>
        <v>11.4</v>
      </c>
      <c r="H56" s="70"/>
      <c r="J56" s="71"/>
      <c r="K56" s="71"/>
    </row>
    <row r="57" s="49" customFormat="1" ht="55.2" outlineLevel="1" spans="1:11">
      <c r="A57" s="65">
        <v>54</v>
      </c>
      <c r="B57" s="67" t="s">
        <v>259</v>
      </c>
      <c r="C57" s="67" t="s">
        <v>260</v>
      </c>
      <c r="D57" s="63" t="s">
        <v>166</v>
      </c>
      <c r="E57" s="68">
        <v>1</v>
      </c>
      <c r="F57" s="69">
        <v>148.2</v>
      </c>
      <c r="G57" s="70">
        <f t="shared" si="1"/>
        <v>148.2</v>
      </c>
      <c r="H57" s="70"/>
      <c r="J57" s="71"/>
      <c r="K57" s="71"/>
    </row>
    <row r="58" s="49" customFormat="1" ht="55.2" outlineLevel="1" spans="1:11">
      <c r="A58" s="65">
        <v>55</v>
      </c>
      <c r="B58" s="67" t="s">
        <v>261</v>
      </c>
      <c r="C58" s="67" t="s">
        <v>262</v>
      </c>
      <c r="D58" s="63" t="s">
        <v>166</v>
      </c>
      <c r="E58" s="68">
        <v>1</v>
      </c>
      <c r="F58" s="69">
        <v>351.5</v>
      </c>
      <c r="G58" s="70">
        <f t="shared" si="1"/>
        <v>351.5</v>
      </c>
      <c r="H58" s="70"/>
      <c r="J58" s="71"/>
      <c r="K58" s="71"/>
    </row>
    <row r="59" s="49" customFormat="1" ht="14.4" outlineLevel="1" spans="1:11">
      <c r="A59" s="65">
        <v>56</v>
      </c>
      <c r="B59" s="67" t="s">
        <v>263</v>
      </c>
      <c r="C59" s="67" t="s">
        <v>264</v>
      </c>
      <c r="D59" s="63" t="s">
        <v>96</v>
      </c>
      <c r="E59" s="68">
        <v>1</v>
      </c>
      <c r="F59" s="69">
        <v>684</v>
      </c>
      <c r="G59" s="70">
        <f t="shared" si="1"/>
        <v>684</v>
      </c>
      <c r="H59" s="70"/>
      <c r="J59" s="71"/>
      <c r="K59" s="71"/>
    </row>
    <row r="60" s="49" customFormat="1" ht="14.4" outlineLevel="1" spans="1:11">
      <c r="A60" s="65">
        <v>57</v>
      </c>
      <c r="B60" s="67" t="s">
        <v>265</v>
      </c>
      <c r="C60" s="67" t="s">
        <v>266</v>
      </c>
      <c r="D60" s="63" t="s">
        <v>185</v>
      </c>
      <c r="E60" s="68">
        <v>1</v>
      </c>
      <c r="F60" s="69">
        <v>326.8</v>
      </c>
      <c r="G60" s="70">
        <f t="shared" si="1"/>
        <v>326.8</v>
      </c>
      <c r="H60" s="70"/>
      <c r="J60" s="71"/>
      <c r="K60" s="71"/>
    </row>
    <row r="61" s="49" customFormat="1" ht="27.6" outlineLevel="1" spans="1:11">
      <c r="A61" s="65">
        <v>58</v>
      </c>
      <c r="B61" s="67" t="s">
        <v>267</v>
      </c>
      <c r="C61" s="67" t="s">
        <v>268</v>
      </c>
      <c r="D61" s="63" t="s">
        <v>96</v>
      </c>
      <c r="E61" s="68">
        <v>1</v>
      </c>
      <c r="F61" s="69">
        <v>228</v>
      </c>
      <c r="G61" s="70">
        <f t="shared" si="1"/>
        <v>228</v>
      </c>
      <c r="H61" s="70"/>
      <c r="J61" s="71"/>
      <c r="K61" s="71"/>
    </row>
    <row r="62" s="49" customFormat="1" ht="27.6" outlineLevel="1" spans="1:11">
      <c r="A62" s="65">
        <v>59</v>
      </c>
      <c r="B62" s="67" t="s">
        <v>269</v>
      </c>
      <c r="C62" s="67" t="s">
        <v>268</v>
      </c>
      <c r="D62" s="63" t="s">
        <v>96</v>
      </c>
      <c r="E62" s="68">
        <v>1</v>
      </c>
      <c r="F62" s="69">
        <v>152</v>
      </c>
      <c r="G62" s="70">
        <f t="shared" si="1"/>
        <v>152</v>
      </c>
      <c r="H62" s="70"/>
      <c r="J62" s="71"/>
      <c r="K62" s="71"/>
    </row>
    <row r="63" s="49" customFormat="1" ht="27.6" outlineLevel="1" spans="1:11">
      <c r="A63" s="65">
        <v>60</v>
      </c>
      <c r="B63" s="67" t="s">
        <v>270</v>
      </c>
      <c r="C63" s="67" t="s">
        <v>268</v>
      </c>
      <c r="D63" s="63" t="s">
        <v>96</v>
      </c>
      <c r="E63" s="68">
        <v>1</v>
      </c>
      <c r="F63" s="69">
        <v>190</v>
      </c>
      <c r="G63" s="70">
        <f t="shared" si="1"/>
        <v>190</v>
      </c>
      <c r="H63" s="70"/>
      <c r="J63" s="71"/>
      <c r="K63" s="71"/>
    </row>
    <row r="64" s="49" customFormat="1" ht="27.6" outlineLevel="1" spans="1:11">
      <c r="A64" s="65">
        <v>61</v>
      </c>
      <c r="B64" s="67" t="s">
        <v>271</v>
      </c>
      <c r="C64" s="67" t="s">
        <v>268</v>
      </c>
      <c r="D64" s="63" t="s">
        <v>96</v>
      </c>
      <c r="E64" s="68">
        <v>1</v>
      </c>
      <c r="F64" s="69">
        <v>142.5</v>
      </c>
      <c r="G64" s="70">
        <f t="shared" si="1"/>
        <v>142.5</v>
      </c>
      <c r="H64" s="70"/>
      <c r="J64" s="71"/>
      <c r="K64" s="71"/>
    </row>
    <row r="65" s="49" customFormat="1" ht="27.6" outlineLevel="1" spans="1:11">
      <c r="A65" s="65">
        <v>62</v>
      </c>
      <c r="B65" s="67" t="s">
        <v>272</v>
      </c>
      <c r="C65" s="67" t="s">
        <v>268</v>
      </c>
      <c r="D65" s="63" t="s">
        <v>96</v>
      </c>
      <c r="E65" s="68">
        <v>1</v>
      </c>
      <c r="F65" s="69">
        <v>123.5</v>
      </c>
      <c r="G65" s="70">
        <f t="shared" si="1"/>
        <v>123.5</v>
      </c>
      <c r="H65" s="70"/>
      <c r="J65" s="71"/>
      <c r="K65" s="71"/>
    </row>
    <row r="66" s="49" customFormat="1" ht="27.6" outlineLevel="1" spans="1:11">
      <c r="A66" s="65">
        <v>63</v>
      </c>
      <c r="B66" s="67" t="s">
        <v>273</v>
      </c>
      <c r="C66" s="67" t="s">
        <v>268</v>
      </c>
      <c r="D66" s="63" t="s">
        <v>96</v>
      </c>
      <c r="E66" s="68">
        <v>1</v>
      </c>
      <c r="F66" s="69">
        <v>266</v>
      </c>
      <c r="G66" s="70">
        <f t="shared" si="1"/>
        <v>266</v>
      </c>
      <c r="H66" s="70"/>
      <c r="J66" s="71"/>
      <c r="K66" s="71"/>
    </row>
    <row r="67" s="49" customFormat="1" ht="27.6" outlineLevel="1" spans="1:11">
      <c r="A67" s="65">
        <v>64</v>
      </c>
      <c r="B67" s="67" t="s">
        <v>274</v>
      </c>
      <c r="C67" s="67" t="s">
        <v>268</v>
      </c>
      <c r="D67" s="63" t="s">
        <v>96</v>
      </c>
      <c r="E67" s="68">
        <v>1</v>
      </c>
      <c r="F67" s="69">
        <v>133</v>
      </c>
      <c r="G67" s="70">
        <f t="shared" si="1"/>
        <v>133</v>
      </c>
      <c r="H67" s="70"/>
      <c r="J67" s="71"/>
      <c r="K67" s="71"/>
    </row>
    <row r="68" s="49" customFormat="1" ht="27.6" outlineLevel="1" spans="1:11">
      <c r="A68" s="65">
        <v>65</v>
      </c>
      <c r="B68" s="67" t="s">
        <v>275</v>
      </c>
      <c r="C68" s="67" t="s">
        <v>268</v>
      </c>
      <c r="D68" s="63" t="s">
        <v>96</v>
      </c>
      <c r="E68" s="68">
        <v>1</v>
      </c>
      <c r="F68" s="69">
        <v>228</v>
      </c>
      <c r="G68" s="70">
        <f t="shared" si="1"/>
        <v>228</v>
      </c>
      <c r="H68" s="70"/>
      <c r="J68" s="71"/>
      <c r="K68" s="71"/>
    </row>
    <row r="69" s="49" customFormat="1" ht="27.6" outlineLevel="1" spans="1:11">
      <c r="A69" s="65">
        <v>66</v>
      </c>
      <c r="B69" s="67" t="s">
        <v>276</v>
      </c>
      <c r="C69" s="67" t="s">
        <v>268</v>
      </c>
      <c r="D69" s="63" t="s">
        <v>96</v>
      </c>
      <c r="E69" s="68">
        <v>1</v>
      </c>
      <c r="F69" s="69">
        <v>209</v>
      </c>
      <c r="G69" s="70">
        <f t="shared" si="1"/>
        <v>209</v>
      </c>
      <c r="H69" s="70"/>
      <c r="J69" s="71"/>
      <c r="K69" s="71"/>
    </row>
    <row r="70" s="49" customFormat="1" ht="27.6" outlineLevel="1" spans="1:11">
      <c r="A70" s="65">
        <v>67</v>
      </c>
      <c r="B70" s="67" t="s">
        <v>277</v>
      </c>
      <c r="C70" s="67" t="s">
        <v>268</v>
      </c>
      <c r="D70" s="63" t="s">
        <v>96</v>
      </c>
      <c r="E70" s="68">
        <v>1</v>
      </c>
      <c r="F70" s="69">
        <v>152</v>
      </c>
      <c r="G70" s="70">
        <f t="shared" si="1"/>
        <v>152</v>
      </c>
      <c r="H70" s="70"/>
      <c r="J70" s="71"/>
      <c r="K70" s="71"/>
    </row>
    <row r="71" s="49" customFormat="1" ht="27.6" outlineLevel="1" spans="1:11">
      <c r="A71" s="65">
        <v>68</v>
      </c>
      <c r="B71" s="67" t="s">
        <v>278</v>
      </c>
      <c r="C71" s="67" t="s">
        <v>268</v>
      </c>
      <c r="D71" s="63" t="s">
        <v>96</v>
      </c>
      <c r="E71" s="68">
        <v>1</v>
      </c>
      <c r="F71" s="69">
        <v>120.9</v>
      </c>
      <c r="G71" s="70">
        <f t="shared" si="1"/>
        <v>120.9</v>
      </c>
      <c r="H71" s="70"/>
      <c r="J71" s="71"/>
      <c r="K71" s="71"/>
    </row>
    <row r="72" s="49" customFormat="1" ht="27.6" outlineLevel="1" spans="1:11">
      <c r="A72" s="65">
        <v>69</v>
      </c>
      <c r="B72" s="67" t="s">
        <v>279</v>
      </c>
      <c r="C72" s="67" t="s">
        <v>268</v>
      </c>
      <c r="D72" s="63" t="s">
        <v>96</v>
      </c>
      <c r="E72" s="68">
        <v>1</v>
      </c>
      <c r="F72" s="69">
        <v>237.5</v>
      </c>
      <c r="G72" s="70">
        <f t="shared" si="1"/>
        <v>237.5</v>
      </c>
      <c r="H72" s="70"/>
      <c r="J72" s="71"/>
      <c r="K72" s="71"/>
    </row>
    <row r="73" s="49" customFormat="1" ht="27.6" outlineLevel="1" spans="1:11">
      <c r="A73" s="65">
        <v>70</v>
      </c>
      <c r="B73" s="67" t="s">
        <v>280</v>
      </c>
      <c r="C73" s="67" t="s">
        <v>268</v>
      </c>
      <c r="D73" s="63" t="s">
        <v>96</v>
      </c>
      <c r="E73" s="68">
        <v>1</v>
      </c>
      <c r="F73" s="69">
        <v>190</v>
      </c>
      <c r="G73" s="70">
        <f t="shared" si="1"/>
        <v>190</v>
      </c>
      <c r="H73" s="70"/>
      <c r="J73" s="71"/>
      <c r="K73" s="71"/>
    </row>
    <row r="74" s="49" customFormat="1" ht="27.6" outlineLevel="1" spans="1:11">
      <c r="A74" s="65">
        <v>71</v>
      </c>
      <c r="B74" s="67" t="s">
        <v>281</v>
      </c>
      <c r="C74" s="67" t="s">
        <v>268</v>
      </c>
      <c r="D74" s="63" t="s">
        <v>96</v>
      </c>
      <c r="E74" s="68">
        <v>1</v>
      </c>
      <c r="F74" s="69">
        <v>152</v>
      </c>
      <c r="G74" s="70">
        <f t="shared" si="1"/>
        <v>152</v>
      </c>
      <c r="H74" s="70"/>
      <c r="J74" s="71"/>
      <c r="K74" s="71"/>
    </row>
    <row r="75" s="49" customFormat="1" ht="27.6" outlineLevel="1" spans="1:11">
      <c r="A75" s="65">
        <v>72</v>
      </c>
      <c r="B75" s="67" t="s">
        <v>282</v>
      </c>
      <c r="C75" s="67" t="s">
        <v>268</v>
      </c>
      <c r="D75" s="63" t="s">
        <v>96</v>
      </c>
      <c r="E75" s="68">
        <v>1</v>
      </c>
      <c r="F75" s="69">
        <v>133</v>
      </c>
      <c r="G75" s="70">
        <f t="shared" si="1"/>
        <v>133</v>
      </c>
      <c r="H75" s="70"/>
      <c r="J75" s="71"/>
      <c r="K75" s="71"/>
    </row>
    <row r="76" s="49" customFormat="1" ht="27.6" outlineLevel="1" spans="1:11">
      <c r="A76" s="65">
        <v>73</v>
      </c>
      <c r="B76" s="67" t="s">
        <v>283</v>
      </c>
      <c r="C76" s="67" t="s">
        <v>284</v>
      </c>
      <c r="D76" s="63" t="s">
        <v>166</v>
      </c>
      <c r="E76" s="68">
        <v>1</v>
      </c>
      <c r="F76" s="70">
        <v>136.8</v>
      </c>
      <c r="G76" s="70">
        <f t="shared" si="1"/>
        <v>136.8</v>
      </c>
      <c r="H76" s="70"/>
      <c r="J76" s="71"/>
      <c r="K76" s="71"/>
    </row>
    <row r="77" s="49" customFormat="1" ht="27.6" outlineLevel="1" spans="1:11">
      <c r="A77" s="65">
        <v>74</v>
      </c>
      <c r="B77" s="67" t="s">
        <v>285</v>
      </c>
      <c r="C77" s="67" t="s">
        <v>286</v>
      </c>
      <c r="D77" s="63" t="s">
        <v>166</v>
      </c>
      <c r="E77" s="68">
        <v>1</v>
      </c>
      <c r="F77" s="70">
        <v>85.5</v>
      </c>
      <c r="G77" s="70">
        <f t="shared" si="1"/>
        <v>85.5</v>
      </c>
      <c r="H77" s="70"/>
      <c r="J77" s="71"/>
      <c r="K77" s="71"/>
    </row>
    <row r="78" s="49" customFormat="1" ht="27.6" outlineLevel="1" spans="1:11">
      <c r="A78" s="65">
        <v>75</v>
      </c>
      <c r="B78" s="67" t="s">
        <v>287</v>
      </c>
      <c r="C78" s="67" t="s">
        <v>288</v>
      </c>
      <c r="D78" s="63" t="s">
        <v>166</v>
      </c>
      <c r="E78" s="68">
        <v>1</v>
      </c>
      <c r="F78" s="70">
        <v>104.5</v>
      </c>
      <c r="G78" s="70">
        <f t="shared" si="1"/>
        <v>104.5</v>
      </c>
      <c r="H78" s="70"/>
      <c r="J78" s="71"/>
      <c r="K78" s="71"/>
    </row>
    <row r="79" s="49" customFormat="1" ht="14.4" outlineLevel="1" spans="1:11">
      <c r="A79" s="65">
        <v>76</v>
      </c>
      <c r="B79" s="67" t="s">
        <v>289</v>
      </c>
      <c r="C79" s="67" t="s">
        <v>290</v>
      </c>
      <c r="D79" s="63" t="s">
        <v>254</v>
      </c>
      <c r="E79" s="68">
        <v>1</v>
      </c>
      <c r="F79" s="70">
        <v>13.3</v>
      </c>
      <c r="G79" s="70">
        <f t="shared" si="1"/>
        <v>13.3</v>
      </c>
      <c r="H79" s="70"/>
      <c r="J79" s="71"/>
      <c r="K79" s="71"/>
    </row>
    <row r="80" s="49" customFormat="1" ht="14.4" outlineLevel="1" spans="1:11">
      <c r="A80" s="65">
        <v>77</v>
      </c>
      <c r="B80" s="67" t="s">
        <v>291</v>
      </c>
      <c r="C80" s="67" t="s">
        <v>292</v>
      </c>
      <c r="D80" s="63" t="s">
        <v>254</v>
      </c>
      <c r="E80" s="68">
        <v>1</v>
      </c>
      <c r="F80" s="70">
        <v>42.46</v>
      </c>
      <c r="G80" s="70">
        <f t="shared" si="1"/>
        <v>42.46</v>
      </c>
      <c r="H80" s="70"/>
      <c r="J80" s="71"/>
      <c r="K80" s="71"/>
    </row>
    <row r="81" s="49" customFormat="1" ht="14.4" outlineLevel="1" spans="1:11">
      <c r="A81" s="65">
        <v>78</v>
      </c>
      <c r="B81" s="67" t="s">
        <v>293</v>
      </c>
      <c r="C81" s="67" t="s">
        <v>294</v>
      </c>
      <c r="D81" s="63" t="s">
        <v>254</v>
      </c>
      <c r="E81" s="68">
        <v>1</v>
      </c>
      <c r="F81" s="70">
        <v>18.3</v>
      </c>
      <c r="G81" s="70">
        <f t="shared" si="1"/>
        <v>18.3</v>
      </c>
      <c r="H81" s="70"/>
      <c r="J81" s="71"/>
      <c r="K81" s="71"/>
    </row>
    <row r="82" s="49" customFormat="1" ht="27.6" outlineLevel="1" spans="1:11">
      <c r="A82" s="65">
        <v>79</v>
      </c>
      <c r="B82" s="67" t="s">
        <v>295</v>
      </c>
      <c r="C82" s="67" t="s">
        <v>296</v>
      </c>
      <c r="D82" s="63" t="s">
        <v>254</v>
      </c>
      <c r="E82" s="68">
        <v>1</v>
      </c>
      <c r="F82" s="70">
        <v>23.86</v>
      </c>
      <c r="G82" s="70">
        <f t="shared" si="1"/>
        <v>23.86</v>
      </c>
      <c r="H82" s="70"/>
      <c r="J82" s="71"/>
      <c r="K82" s="71"/>
    </row>
    <row r="83" s="49" customFormat="1" ht="27.6" outlineLevel="1" spans="1:11">
      <c r="A83" s="65">
        <v>80</v>
      </c>
      <c r="B83" s="67" t="s">
        <v>297</v>
      </c>
      <c r="C83" s="67" t="s">
        <v>298</v>
      </c>
      <c r="D83" s="63" t="s">
        <v>254</v>
      </c>
      <c r="E83" s="68">
        <v>1</v>
      </c>
      <c r="F83" s="70">
        <v>42.75</v>
      </c>
      <c r="G83" s="70">
        <f t="shared" si="1"/>
        <v>42.75</v>
      </c>
      <c r="H83" s="70"/>
      <c r="J83" s="71"/>
      <c r="K83" s="71"/>
    </row>
    <row r="84" s="49" customFormat="1" ht="27.6" outlineLevel="1" spans="1:11">
      <c r="A84" s="65">
        <v>81</v>
      </c>
      <c r="B84" s="67" t="s">
        <v>299</v>
      </c>
      <c r="C84" s="67" t="s">
        <v>300</v>
      </c>
      <c r="D84" s="63" t="s">
        <v>254</v>
      </c>
      <c r="E84" s="68">
        <v>1</v>
      </c>
      <c r="F84" s="70">
        <v>76</v>
      </c>
      <c r="G84" s="70">
        <f t="shared" si="1"/>
        <v>76</v>
      </c>
      <c r="H84" s="70"/>
      <c r="J84" s="71"/>
      <c r="K84" s="71"/>
    </row>
    <row r="85" s="49" customFormat="1" ht="41.4" outlineLevel="1" spans="1:11">
      <c r="A85" s="65">
        <v>82</v>
      </c>
      <c r="B85" s="67" t="s">
        <v>301</v>
      </c>
      <c r="C85" s="67" t="s">
        <v>302</v>
      </c>
      <c r="D85" s="63" t="s">
        <v>185</v>
      </c>
      <c r="E85" s="68">
        <v>1</v>
      </c>
      <c r="F85" s="70">
        <v>731.5</v>
      </c>
      <c r="G85" s="70">
        <f t="shared" si="1"/>
        <v>731.5</v>
      </c>
      <c r="H85" s="70"/>
      <c r="J85" s="71"/>
      <c r="K85" s="71"/>
    </row>
    <row r="86" s="49" customFormat="1" ht="27.6" outlineLevel="1" spans="1:11">
      <c r="A86" s="65">
        <v>83</v>
      </c>
      <c r="B86" s="67" t="s">
        <v>303</v>
      </c>
      <c r="C86" s="67" t="s">
        <v>304</v>
      </c>
      <c r="D86" s="63" t="s">
        <v>185</v>
      </c>
      <c r="E86" s="68">
        <v>1</v>
      </c>
      <c r="F86" s="70">
        <v>1387</v>
      </c>
      <c r="G86" s="70">
        <f t="shared" si="1"/>
        <v>1387</v>
      </c>
      <c r="H86" s="70"/>
      <c r="J86" s="71"/>
      <c r="K86" s="71"/>
    </row>
    <row r="87" s="49" customFormat="1" ht="27.6" outlineLevel="1" spans="1:11">
      <c r="A87" s="65">
        <v>84</v>
      </c>
      <c r="B87" s="67" t="s">
        <v>305</v>
      </c>
      <c r="C87" s="67" t="s">
        <v>304</v>
      </c>
      <c r="D87" s="63" t="s">
        <v>185</v>
      </c>
      <c r="E87" s="68">
        <v>1</v>
      </c>
      <c r="F87" s="70">
        <v>1510.5</v>
      </c>
      <c r="G87" s="70">
        <f t="shared" si="1"/>
        <v>1510.5</v>
      </c>
      <c r="H87" s="70"/>
      <c r="J87" s="71"/>
      <c r="K87" s="71"/>
    </row>
    <row r="88" s="49" customFormat="1" ht="27.6" outlineLevel="1" spans="1:11">
      <c r="A88" s="65">
        <v>85</v>
      </c>
      <c r="B88" s="67" t="s">
        <v>306</v>
      </c>
      <c r="C88" s="67" t="s">
        <v>307</v>
      </c>
      <c r="D88" s="63" t="s">
        <v>254</v>
      </c>
      <c r="E88" s="68">
        <v>1</v>
      </c>
      <c r="F88" s="70">
        <v>91.2</v>
      </c>
      <c r="G88" s="70">
        <f t="shared" si="1"/>
        <v>91.2</v>
      </c>
      <c r="H88" s="70"/>
      <c r="J88" s="71"/>
      <c r="K88" s="71"/>
    </row>
    <row r="89" s="49" customFormat="1" ht="41.4" outlineLevel="1" spans="1:11">
      <c r="A89" s="65">
        <v>86</v>
      </c>
      <c r="B89" s="67" t="s">
        <v>308</v>
      </c>
      <c r="C89" s="67" t="s">
        <v>309</v>
      </c>
      <c r="D89" s="63" t="s">
        <v>254</v>
      </c>
      <c r="E89" s="68">
        <v>1</v>
      </c>
      <c r="F89" s="70">
        <v>275.5</v>
      </c>
      <c r="G89" s="70">
        <f t="shared" ref="G89:G152" si="2">ROUND(E89*F89,2)</f>
        <v>275.5</v>
      </c>
      <c r="H89" s="70"/>
      <c r="J89" s="71"/>
      <c r="K89" s="71"/>
    </row>
    <row r="90" s="49" customFormat="1" ht="14.4" outlineLevel="1" spans="1:11">
      <c r="A90" s="65">
        <v>87</v>
      </c>
      <c r="B90" s="67" t="s">
        <v>310</v>
      </c>
      <c r="C90" s="67" t="s">
        <v>311</v>
      </c>
      <c r="D90" s="63" t="s">
        <v>254</v>
      </c>
      <c r="E90" s="68">
        <v>1</v>
      </c>
      <c r="F90" s="70">
        <v>106.4</v>
      </c>
      <c r="G90" s="70">
        <f t="shared" si="2"/>
        <v>106.4</v>
      </c>
      <c r="H90" s="70"/>
      <c r="J90" s="71"/>
      <c r="K90" s="71"/>
    </row>
    <row r="91" s="49" customFormat="1" ht="14.4" outlineLevel="1" spans="1:11">
      <c r="A91" s="65">
        <v>88</v>
      </c>
      <c r="B91" s="67" t="s">
        <v>312</v>
      </c>
      <c r="C91" s="67" t="s">
        <v>313</v>
      </c>
      <c r="D91" s="63" t="s">
        <v>254</v>
      </c>
      <c r="E91" s="68">
        <v>1</v>
      </c>
      <c r="F91" s="70">
        <v>895.7</v>
      </c>
      <c r="G91" s="70">
        <f t="shared" si="2"/>
        <v>895.7</v>
      </c>
      <c r="H91" s="70"/>
      <c r="J91" s="71"/>
      <c r="K91" s="71"/>
    </row>
    <row r="92" s="49" customFormat="1" ht="27.6" outlineLevel="1" spans="1:11">
      <c r="A92" s="65">
        <v>89</v>
      </c>
      <c r="B92" s="67" t="s">
        <v>314</v>
      </c>
      <c r="C92" s="67" t="s">
        <v>315</v>
      </c>
      <c r="D92" s="63" t="s">
        <v>254</v>
      </c>
      <c r="E92" s="68">
        <v>1</v>
      </c>
      <c r="F92" s="70">
        <v>125.4</v>
      </c>
      <c r="G92" s="70">
        <f t="shared" si="2"/>
        <v>125.4</v>
      </c>
      <c r="H92" s="70"/>
      <c r="J92" s="71"/>
      <c r="K92" s="71"/>
    </row>
    <row r="93" s="49" customFormat="1" ht="27.6" outlineLevel="1" spans="1:11">
      <c r="A93" s="65">
        <v>90</v>
      </c>
      <c r="B93" s="67" t="s">
        <v>316</v>
      </c>
      <c r="C93" s="67" t="s">
        <v>317</v>
      </c>
      <c r="D93" s="63" t="s">
        <v>254</v>
      </c>
      <c r="E93" s="68">
        <v>1</v>
      </c>
      <c r="F93" s="70">
        <v>161.5</v>
      </c>
      <c r="G93" s="70">
        <f t="shared" si="2"/>
        <v>161.5</v>
      </c>
      <c r="H93" s="70"/>
      <c r="J93" s="71"/>
      <c r="K93" s="71"/>
    </row>
    <row r="94" s="49" customFormat="1" ht="27.6" outlineLevel="1" spans="1:11">
      <c r="A94" s="65">
        <v>91</v>
      </c>
      <c r="B94" s="67" t="s">
        <v>318</v>
      </c>
      <c r="C94" s="67" t="s">
        <v>319</v>
      </c>
      <c r="D94" s="63" t="s">
        <v>254</v>
      </c>
      <c r="E94" s="68">
        <v>1</v>
      </c>
      <c r="F94" s="70">
        <v>148.2</v>
      </c>
      <c r="G94" s="70">
        <f t="shared" si="2"/>
        <v>148.2</v>
      </c>
      <c r="H94" s="70"/>
      <c r="J94" s="71"/>
      <c r="K94" s="71"/>
    </row>
    <row r="95" s="49" customFormat="1" ht="27.6" outlineLevel="1" spans="1:11">
      <c r="A95" s="65">
        <v>92</v>
      </c>
      <c r="B95" s="67" t="s">
        <v>320</v>
      </c>
      <c r="C95" s="67" t="s">
        <v>321</v>
      </c>
      <c r="D95" s="63" t="s">
        <v>254</v>
      </c>
      <c r="E95" s="68">
        <v>1</v>
      </c>
      <c r="F95" s="70">
        <v>172.9</v>
      </c>
      <c r="G95" s="70">
        <f t="shared" si="2"/>
        <v>172.9</v>
      </c>
      <c r="H95" s="70"/>
      <c r="J95" s="71"/>
      <c r="K95" s="71"/>
    </row>
    <row r="96" s="49" customFormat="1" ht="27.6" outlineLevel="1" spans="1:11">
      <c r="A96" s="65">
        <v>93</v>
      </c>
      <c r="B96" s="67" t="s">
        <v>322</v>
      </c>
      <c r="C96" s="67" t="s">
        <v>323</v>
      </c>
      <c r="D96" s="63" t="s">
        <v>185</v>
      </c>
      <c r="E96" s="68">
        <v>1</v>
      </c>
      <c r="F96" s="70">
        <v>1330</v>
      </c>
      <c r="G96" s="70">
        <f t="shared" si="2"/>
        <v>1330</v>
      </c>
      <c r="H96" s="70"/>
      <c r="J96" s="71"/>
      <c r="K96" s="71"/>
    </row>
    <row r="97" s="49" customFormat="1" ht="27.6" outlineLevel="1" spans="1:11">
      <c r="A97" s="65">
        <v>94</v>
      </c>
      <c r="B97" s="67" t="s">
        <v>324</v>
      </c>
      <c r="C97" s="67" t="s">
        <v>325</v>
      </c>
      <c r="D97" s="63" t="s">
        <v>254</v>
      </c>
      <c r="E97" s="68">
        <v>1</v>
      </c>
      <c r="F97" s="70">
        <v>79.8</v>
      </c>
      <c r="G97" s="70">
        <f t="shared" si="2"/>
        <v>79.8</v>
      </c>
      <c r="H97" s="70"/>
      <c r="J97" s="71"/>
      <c r="K97" s="71"/>
    </row>
    <row r="98" s="49" customFormat="1" ht="27.6" outlineLevel="1" spans="1:11">
      <c r="A98" s="65">
        <v>95</v>
      </c>
      <c r="B98" s="67" t="s">
        <v>326</v>
      </c>
      <c r="C98" s="67" t="s">
        <v>327</v>
      </c>
      <c r="D98" s="63" t="s">
        <v>254</v>
      </c>
      <c r="E98" s="68">
        <v>1</v>
      </c>
      <c r="F98" s="70">
        <v>91.2</v>
      </c>
      <c r="G98" s="70">
        <f t="shared" si="2"/>
        <v>91.2</v>
      </c>
      <c r="H98" s="70"/>
      <c r="J98" s="71"/>
      <c r="K98" s="71"/>
    </row>
    <row r="99" s="49" customFormat="1" ht="14.4" outlineLevel="1" spans="1:11">
      <c r="A99" s="65">
        <v>96</v>
      </c>
      <c r="B99" s="67" t="s">
        <v>328</v>
      </c>
      <c r="C99" s="67" t="s">
        <v>329</v>
      </c>
      <c r="D99" s="63" t="s">
        <v>254</v>
      </c>
      <c r="E99" s="68">
        <v>1</v>
      </c>
      <c r="F99" s="70">
        <v>110.2</v>
      </c>
      <c r="G99" s="70">
        <f t="shared" si="2"/>
        <v>110.2</v>
      </c>
      <c r="H99" s="70"/>
      <c r="J99" s="71"/>
      <c r="K99" s="71"/>
    </row>
    <row r="100" s="49" customFormat="1" ht="27.6" outlineLevel="1" spans="1:11">
      <c r="A100" s="65">
        <v>97</v>
      </c>
      <c r="B100" s="67" t="s">
        <v>330</v>
      </c>
      <c r="C100" s="67" t="s">
        <v>331</v>
      </c>
      <c r="D100" s="63" t="s">
        <v>332</v>
      </c>
      <c r="E100" s="68">
        <v>1</v>
      </c>
      <c r="F100" s="70">
        <v>9120</v>
      </c>
      <c r="G100" s="70">
        <f t="shared" si="2"/>
        <v>9120</v>
      </c>
      <c r="H100" s="70"/>
      <c r="J100" s="71"/>
      <c r="K100" s="71"/>
    </row>
    <row r="101" s="49" customFormat="1" ht="14.4" outlineLevel="1" spans="1:11">
      <c r="A101" s="65">
        <v>98</v>
      </c>
      <c r="B101" s="67" t="s">
        <v>333</v>
      </c>
      <c r="C101" s="67" t="s">
        <v>333</v>
      </c>
      <c r="D101" s="63" t="s">
        <v>254</v>
      </c>
      <c r="E101" s="68">
        <v>1</v>
      </c>
      <c r="F101" s="70">
        <v>91.58</v>
      </c>
      <c r="G101" s="70">
        <f t="shared" si="2"/>
        <v>91.58</v>
      </c>
      <c r="H101" s="70"/>
      <c r="J101" s="71"/>
      <c r="K101" s="71"/>
    </row>
    <row r="102" s="49" customFormat="1" ht="14.4" outlineLevel="1" spans="1:11">
      <c r="A102" s="65">
        <v>99</v>
      </c>
      <c r="B102" s="67" t="s">
        <v>334</v>
      </c>
      <c r="C102" s="67" t="s">
        <v>335</v>
      </c>
      <c r="D102" s="63" t="s">
        <v>254</v>
      </c>
      <c r="E102" s="68">
        <v>1</v>
      </c>
      <c r="F102" s="70">
        <v>182.4</v>
      </c>
      <c r="G102" s="70">
        <f t="shared" si="2"/>
        <v>182.4</v>
      </c>
      <c r="H102" s="70"/>
      <c r="J102" s="71"/>
      <c r="K102" s="71"/>
    </row>
    <row r="103" s="49" customFormat="1" ht="14.4" outlineLevel="1" spans="1:11">
      <c r="A103" s="65">
        <v>100</v>
      </c>
      <c r="B103" s="67" t="s">
        <v>336</v>
      </c>
      <c r="C103" s="67" t="s">
        <v>337</v>
      </c>
      <c r="D103" s="63" t="s">
        <v>254</v>
      </c>
      <c r="E103" s="68">
        <v>1</v>
      </c>
      <c r="F103" s="70">
        <v>250.8</v>
      </c>
      <c r="G103" s="70">
        <f t="shared" si="2"/>
        <v>250.8</v>
      </c>
      <c r="H103" s="70"/>
      <c r="J103" s="71"/>
      <c r="K103" s="71"/>
    </row>
    <row r="104" s="49" customFormat="1" ht="14.4" outlineLevel="1" spans="1:11">
      <c r="A104" s="65">
        <v>101</v>
      </c>
      <c r="B104" s="67" t="s">
        <v>338</v>
      </c>
      <c r="C104" s="67" t="s">
        <v>339</v>
      </c>
      <c r="D104" s="63" t="s">
        <v>254</v>
      </c>
      <c r="E104" s="68">
        <v>1</v>
      </c>
      <c r="F104" s="70">
        <v>19</v>
      </c>
      <c r="G104" s="70">
        <f t="shared" si="2"/>
        <v>19</v>
      </c>
      <c r="H104" s="70"/>
      <c r="J104" s="71"/>
      <c r="K104" s="71"/>
    </row>
    <row r="105" s="49" customFormat="1" ht="14.4" outlineLevel="1" spans="1:11">
      <c r="A105" s="65">
        <v>102</v>
      </c>
      <c r="B105" s="67" t="s">
        <v>340</v>
      </c>
      <c r="C105" s="67" t="s">
        <v>341</v>
      </c>
      <c r="D105" s="63" t="s">
        <v>254</v>
      </c>
      <c r="E105" s="68">
        <v>1</v>
      </c>
      <c r="F105" s="70">
        <v>15.2</v>
      </c>
      <c r="G105" s="70">
        <f t="shared" si="2"/>
        <v>15.2</v>
      </c>
      <c r="H105" s="70"/>
      <c r="J105" s="71"/>
      <c r="K105" s="71"/>
    </row>
    <row r="106" s="49" customFormat="1" ht="14.4" outlineLevel="1" spans="1:11">
      <c r="A106" s="65">
        <v>103</v>
      </c>
      <c r="B106" s="67" t="s">
        <v>342</v>
      </c>
      <c r="C106" s="67" t="s">
        <v>343</v>
      </c>
      <c r="D106" s="63" t="s">
        <v>254</v>
      </c>
      <c r="E106" s="68">
        <v>1</v>
      </c>
      <c r="F106" s="70">
        <v>53.2</v>
      </c>
      <c r="G106" s="70">
        <f t="shared" si="2"/>
        <v>53.2</v>
      </c>
      <c r="H106" s="70"/>
      <c r="J106" s="71"/>
      <c r="K106" s="71"/>
    </row>
    <row r="107" s="49" customFormat="1" ht="27.6" outlineLevel="1" spans="1:11">
      <c r="A107" s="65">
        <v>104</v>
      </c>
      <c r="B107" s="67" t="s">
        <v>344</v>
      </c>
      <c r="C107" s="67" t="s">
        <v>304</v>
      </c>
      <c r="D107" s="63" t="s">
        <v>254</v>
      </c>
      <c r="E107" s="68">
        <v>1</v>
      </c>
      <c r="F107" s="70">
        <v>224.2</v>
      </c>
      <c r="G107" s="70">
        <f t="shared" si="2"/>
        <v>224.2</v>
      </c>
      <c r="H107" s="70"/>
      <c r="J107" s="71"/>
      <c r="K107" s="71"/>
    </row>
    <row r="108" s="49" customFormat="1" ht="27.6" outlineLevel="1" spans="1:11">
      <c r="A108" s="65">
        <v>105</v>
      </c>
      <c r="B108" s="67" t="s">
        <v>345</v>
      </c>
      <c r="C108" s="67" t="s">
        <v>304</v>
      </c>
      <c r="D108" s="63" t="s">
        <v>185</v>
      </c>
      <c r="E108" s="68">
        <v>1</v>
      </c>
      <c r="F108" s="70">
        <v>1485.8</v>
      </c>
      <c r="G108" s="70">
        <f t="shared" si="2"/>
        <v>1485.8</v>
      </c>
      <c r="H108" s="70"/>
      <c r="J108" s="71"/>
      <c r="K108" s="71"/>
    </row>
    <row r="109" s="49" customFormat="1" ht="41.4" outlineLevel="1" spans="1:11">
      <c r="A109" s="65">
        <v>106</v>
      </c>
      <c r="B109" s="67" t="s">
        <v>346</v>
      </c>
      <c r="C109" s="67" t="s">
        <v>347</v>
      </c>
      <c r="D109" s="63" t="s">
        <v>254</v>
      </c>
      <c r="E109" s="68">
        <v>1</v>
      </c>
      <c r="F109" s="70">
        <v>121.03</v>
      </c>
      <c r="G109" s="70">
        <f t="shared" si="2"/>
        <v>121.03</v>
      </c>
      <c r="H109" s="70"/>
      <c r="J109" s="71"/>
      <c r="K109" s="71"/>
    </row>
    <row r="110" s="49" customFormat="1" ht="14.4" outlineLevel="1" spans="1:11">
      <c r="A110" s="65">
        <v>107</v>
      </c>
      <c r="B110" s="67" t="s">
        <v>348</v>
      </c>
      <c r="C110" s="67" t="s">
        <v>311</v>
      </c>
      <c r="D110" s="63" t="s">
        <v>254</v>
      </c>
      <c r="E110" s="68">
        <v>1</v>
      </c>
      <c r="F110" s="70">
        <v>110.58</v>
      </c>
      <c r="G110" s="70">
        <f t="shared" si="2"/>
        <v>110.58</v>
      </c>
      <c r="H110" s="70"/>
      <c r="J110" s="71"/>
      <c r="K110" s="71"/>
    </row>
    <row r="111" s="49" customFormat="1" ht="14.4" outlineLevel="1" spans="1:11">
      <c r="A111" s="65">
        <v>108</v>
      </c>
      <c r="B111" s="67" t="s">
        <v>349</v>
      </c>
      <c r="C111" s="67" t="s">
        <v>311</v>
      </c>
      <c r="D111" s="63" t="s">
        <v>254</v>
      </c>
      <c r="E111" s="68">
        <v>1</v>
      </c>
      <c r="F111" s="70">
        <v>107.92</v>
      </c>
      <c r="G111" s="70">
        <f t="shared" si="2"/>
        <v>107.92</v>
      </c>
      <c r="H111" s="70"/>
      <c r="J111" s="71"/>
      <c r="K111" s="71"/>
    </row>
    <row r="112" s="49" customFormat="1" ht="27.6" outlineLevel="1" spans="1:11">
      <c r="A112" s="65">
        <v>109</v>
      </c>
      <c r="B112" s="67" t="s">
        <v>350</v>
      </c>
      <c r="C112" s="67" t="s">
        <v>351</v>
      </c>
      <c r="D112" s="63" t="s">
        <v>254</v>
      </c>
      <c r="E112" s="68">
        <v>1</v>
      </c>
      <c r="F112" s="70">
        <v>924.2</v>
      </c>
      <c r="G112" s="70">
        <f t="shared" si="2"/>
        <v>924.2</v>
      </c>
      <c r="H112" s="70"/>
      <c r="J112" s="71"/>
      <c r="K112" s="71"/>
    </row>
    <row r="113" s="49" customFormat="1" ht="55.2" outlineLevel="1" spans="1:11">
      <c r="A113" s="65">
        <v>110</v>
      </c>
      <c r="B113" s="67" t="s">
        <v>352</v>
      </c>
      <c r="C113" s="67" t="s">
        <v>353</v>
      </c>
      <c r="D113" s="63" t="s">
        <v>254</v>
      </c>
      <c r="E113" s="68">
        <v>1</v>
      </c>
      <c r="F113" s="70">
        <v>731.5</v>
      </c>
      <c r="G113" s="70">
        <f t="shared" si="2"/>
        <v>731.5</v>
      </c>
      <c r="H113" s="70"/>
      <c r="J113" s="71"/>
      <c r="K113" s="71"/>
    </row>
    <row r="114" s="49" customFormat="1" ht="27.6" outlineLevel="1" spans="1:11">
      <c r="A114" s="65">
        <v>111</v>
      </c>
      <c r="B114" s="67" t="s">
        <v>354</v>
      </c>
      <c r="C114" s="67" t="s">
        <v>355</v>
      </c>
      <c r="D114" s="63" t="s">
        <v>254</v>
      </c>
      <c r="E114" s="68">
        <v>1</v>
      </c>
      <c r="F114" s="70">
        <v>111.34</v>
      </c>
      <c r="G114" s="70">
        <f t="shared" si="2"/>
        <v>111.34</v>
      </c>
      <c r="H114" s="70"/>
      <c r="J114" s="71"/>
      <c r="K114" s="71"/>
    </row>
    <row r="115" s="49" customFormat="1" ht="27.6" outlineLevel="1" spans="1:11">
      <c r="A115" s="65">
        <v>112</v>
      </c>
      <c r="B115" s="67" t="s">
        <v>356</v>
      </c>
      <c r="C115" s="67" t="s">
        <v>357</v>
      </c>
      <c r="D115" s="63" t="s">
        <v>254</v>
      </c>
      <c r="E115" s="68">
        <v>1</v>
      </c>
      <c r="F115" s="70">
        <v>109.25</v>
      </c>
      <c r="G115" s="70">
        <f t="shared" si="2"/>
        <v>109.25</v>
      </c>
      <c r="H115" s="70"/>
      <c r="J115" s="71"/>
      <c r="K115" s="71"/>
    </row>
    <row r="116" s="49" customFormat="1" ht="27.6" outlineLevel="1" spans="1:11">
      <c r="A116" s="65">
        <v>113</v>
      </c>
      <c r="B116" s="67" t="s">
        <v>358</v>
      </c>
      <c r="C116" s="67" t="s">
        <v>357</v>
      </c>
      <c r="D116" s="63" t="s">
        <v>254</v>
      </c>
      <c r="E116" s="68">
        <v>1</v>
      </c>
      <c r="F116" s="70">
        <v>118.37</v>
      </c>
      <c r="G116" s="70">
        <f t="shared" si="2"/>
        <v>118.37</v>
      </c>
      <c r="H116" s="70"/>
      <c r="J116" s="71"/>
      <c r="K116" s="71"/>
    </row>
    <row r="117" s="49" customFormat="1" ht="27.6" outlineLevel="1" spans="1:11">
      <c r="A117" s="65">
        <v>114</v>
      </c>
      <c r="B117" s="67" t="s">
        <v>359</v>
      </c>
      <c r="C117" s="67" t="s">
        <v>357</v>
      </c>
      <c r="D117" s="63" t="s">
        <v>254</v>
      </c>
      <c r="E117" s="68">
        <v>1</v>
      </c>
      <c r="F117" s="70">
        <v>128.82</v>
      </c>
      <c r="G117" s="70">
        <f t="shared" si="2"/>
        <v>128.82</v>
      </c>
      <c r="H117" s="70"/>
      <c r="J117" s="71"/>
      <c r="K117" s="71"/>
    </row>
    <row r="118" s="49" customFormat="1" ht="27.6" outlineLevel="1" spans="1:11">
      <c r="A118" s="65">
        <v>115</v>
      </c>
      <c r="B118" s="67" t="s">
        <v>360</v>
      </c>
      <c r="C118" s="67" t="s">
        <v>361</v>
      </c>
      <c r="D118" s="63" t="s">
        <v>185</v>
      </c>
      <c r="E118" s="68">
        <v>1</v>
      </c>
      <c r="F118" s="70">
        <v>114</v>
      </c>
      <c r="G118" s="70">
        <f t="shared" si="2"/>
        <v>114</v>
      </c>
      <c r="H118" s="70"/>
      <c r="J118" s="71"/>
      <c r="K118" s="71"/>
    </row>
    <row r="119" s="49" customFormat="1" ht="41.4" outlineLevel="1" spans="1:11">
      <c r="A119" s="65">
        <v>116</v>
      </c>
      <c r="B119" s="67" t="s">
        <v>362</v>
      </c>
      <c r="C119" s="67" t="s">
        <v>363</v>
      </c>
      <c r="D119" s="63" t="s">
        <v>223</v>
      </c>
      <c r="E119" s="68">
        <v>1</v>
      </c>
      <c r="F119" s="70">
        <v>1710</v>
      </c>
      <c r="G119" s="70">
        <f t="shared" si="2"/>
        <v>1710</v>
      </c>
      <c r="H119" s="70"/>
      <c r="J119" s="71"/>
      <c r="K119" s="71"/>
    </row>
    <row r="120" s="49" customFormat="1" ht="41.4" outlineLevel="1" spans="1:11">
      <c r="A120" s="65">
        <v>117</v>
      </c>
      <c r="B120" s="67" t="s">
        <v>364</v>
      </c>
      <c r="C120" s="67" t="s">
        <v>363</v>
      </c>
      <c r="D120" s="63" t="s">
        <v>223</v>
      </c>
      <c r="E120" s="68">
        <v>1</v>
      </c>
      <c r="F120" s="70">
        <v>2508</v>
      </c>
      <c r="G120" s="70">
        <f t="shared" si="2"/>
        <v>2508</v>
      </c>
      <c r="H120" s="70"/>
      <c r="J120" s="71"/>
      <c r="K120" s="71"/>
    </row>
    <row r="121" s="49" customFormat="1" ht="41.4" outlineLevel="1" spans="1:11">
      <c r="A121" s="65">
        <v>118</v>
      </c>
      <c r="B121" s="67" t="s">
        <v>365</v>
      </c>
      <c r="C121" s="67" t="s">
        <v>363</v>
      </c>
      <c r="D121" s="63" t="s">
        <v>223</v>
      </c>
      <c r="E121" s="68">
        <v>1</v>
      </c>
      <c r="F121" s="70">
        <v>3040</v>
      </c>
      <c r="G121" s="70">
        <f t="shared" si="2"/>
        <v>3040</v>
      </c>
      <c r="H121" s="70"/>
      <c r="J121" s="71"/>
      <c r="K121" s="71"/>
    </row>
    <row r="122" s="49" customFormat="1" ht="41.4" outlineLevel="1" spans="1:11">
      <c r="A122" s="65">
        <v>119</v>
      </c>
      <c r="B122" s="67" t="s">
        <v>366</v>
      </c>
      <c r="C122" s="67" t="s">
        <v>363</v>
      </c>
      <c r="D122" s="63" t="s">
        <v>223</v>
      </c>
      <c r="E122" s="68">
        <v>1</v>
      </c>
      <c r="F122" s="70">
        <v>4218</v>
      </c>
      <c r="G122" s="70">
        <f t="shared" si="2"/>
        <v>4218</v>
      </c>
      <c r="H122" s="70"/>
      <c r="J122" s="71"/>
      <c r="K122" s="71"/>
    </row>
    <row r="123" s="49" customFormat="1" ht="41.4" outlineLevel="1" spans="1:11">
      <c r="A123" s="65">
        <v>120</v>
      </c>
      <c r="B123" s="67" t="s">
        <v>367</v>
      </c>
      <c r="C123" s="67" t="s">
        <v>363</v>
      </c>
      <c r="D123" s="63" t="s">
        <v>254</v>
      </c>
      <c r="E123" s="68">
        <v>1</v>
      </c>
      <c r="F123" s="70">
        <v>4560</v>
      </c>
      <c r="G123" s="70">
        <f t="shared" si="2"/>
        <v>4560</v>
      </c>
      <c r="H123" s="70"/>
      <c r="J123" s="71"/>
      <c r="K123" s="71"/>
    </row>
    <row r="124" s="49" customFormat="1" ht="41.4" outlineLevel="1" spans="1:11">
      <c r="A124" s="65">
        <v>121</v>
      </c>
      <c r="B124" s="67" t="s">
        <v>368</v>
      </c>
      <c r="C124" s="67" t="s">
        <v>363</v>
      </c>
      <c r="D124" s="63" t="s">
        <v>223</v>
      </c>
      <c r="E124" s="68">
        <v>1</v>
      </c>
      <c r="F124" s="70">
        <v>1520</v>
      </c>
      <c r="G124" s="70">
        <f t="shared" si="2"/>
        <v>1520</v>
      </c>
      <c r="H124" s="70"/>
      <c r="J124" s="71"/>
      <c r="K124" s="71"/>
    </row>
    <row r="125" s="49" customFormat="1" ht="41.4" outlineLevel="1" spans="1:11">
      <c r="A125" s="65">
        <v>122</v>
      </c>
      <c r="B125" s="67" t="s">
        <v>369</v>
      </c>
      <c r="C125" s="67" t="s">
        <v>363</v>
      </c>
      <c r="D125" s="63" t="s">
        <v>223</v>
      </c>
      <c r="E125" s="68">
        <v>1</v>
      </c>
      <c r="F125" s="70">
        <v>2090</v>
      </c>
      <c r="G125" s="70">
        <f t="shared" si="2"/>
        <v>2090</v>
      </c>
      <c r="H125" s="70"/>
      <c r="J125" s="71"/>
      <c r="K125" s="71"/>
    </row>
    <row r="126" s="49" customFormat="1" ht="41.4" outlineLevel="1" spans="1:11">
      <c r="A126" s="65">
        <v>123</v>
      </c>
      <c r="B126" s="67" t="s">
        <v>370</v>
      </c>
      <c r="C126" s="67" t="s">
        <v>363</v>
      </c>
      <c r="D126" s="63" t="s">
        <v>223</v>
      </c>
      <c r="E126" s="68">
        <v>1</v>
      </c>
      <c r="F126" s="70">
        <v>2565</v>
      </c>
      <c r="G126" s="70">
        <f t="shared" si="2"/>
        <v>2565</v>
      </c>
      <c r="H126" s="70"/>
      <c r="J126" s="71"/>
      <c r="K126" s="71"/>
    </row>
    <row r="127" s="49" customFormat="1" ht="41.4" outlineLevel="1" spans="1:11">
      <c r="A127" s="65">
        <v>124</v>
      </c>
      <c r="B127" s="67" t="s">
        <v>371</v>
      </c>
      <c r="C127" s="67" t="s">
        <v>363</v>
      </c>
      <c r="D127" s="63" t="s">
        <v>223</v>
      </c>
      <c r="E127" s="68">
        <v>1</v>
      </c>
      <c r="F127" s="70">
        <v>3344</v>
      </c>
      <c r="G127" s="70">
        <f t="shared" si="2"/>
        <v>3344</v>
      </c>
      <c r="H127" s="70"/>
      <c r="J127" s="71"/>
      <c r="K127" s="71"/>
    </row>
    <row r="128" s="49" customFormat="1" ht="41.4" outlineLevel="1" spans="1:11">
      <c r="A128" s="65">
        <v>125</v>
      </c>
      <c r="B128" s="67" t="s">
        <v>372</v>
      </c>
      <c r="C128" s="67" t="s">
        <v>363</v>
      </c>
      <c r="D128" s="63" t="s">
        <v>254</v>
      </c>
      <c r="E128" s="68">
        <v>1</v>
      </c>
      <c r="F128" s="70">
        <v>3610</v>
      </c>
      <c r="G128" s="70">
        <f t="shared" si="2"/>
        <v>3610</v>
      </c>
      <c r="H128" s="70"/>
      <c r="J128" s="71"/>
      <c r="K128" s="71"/>
    </row>
    <row r="129" s="49" customFormat="1" ht="41.4" outlineLevel="1" spans="1:11">
      <c r="A129" s="65">
        <v>126</v>
      </c>
      <c r="B129" s="67" t="s">
        <v>373</v>
      </c>
      <c r="C129" s="67" t="s">
        <v>363</v>
      </c>
      <c r="D129" s="63" t="s">
        <v>223</v>
      </c>
      <c r="E129" s="68">
        <v>1</v>
      </c>
      <c r="F129" s="70">
        <v>532</v>
      </c>
      <c r="G129" s="70">
        <f t="shared" si="2"/>
        <v>532</v>
      </c>
      <c r="H129" s="70"/>
      <c r="J129" s="71"/>
      <c r="K129" s="71"/>
    </row>
    <row r="130" s="49" customFormat="1" ht="41.4" outlineLevel="1" spans="1:11">
      <c r="A130" s="65">
        <v>127</v>
      </c>
      <c r="B130" s="67" t="s">
        <v>374</v>
      </c>
      <c r="C130" s="67" t="s">
        <v>363</v>
      </c>
      <c r="D130" s="63" t="s">
        <v>223</v>
      </c>
      <c r="E130" s="68">
        <v>1</v>
      </c>
      <c r="F130" s="70">
        <v>665</v>
      </c>
      <c r="G130" s="70">
        <f t="shared" si="2"/>
        <v>665</v>
      </c>
      <c r="H130" s="70"/>
      <c r="J130" s="71"/>
      <c r="K130" s="71"/>
    </row>
    <row r="131" s="49" customFormat="1" ht="41.4" outlineLevel="1" spans="1:11">
      <c r="A131" s="65">
        <v>128</v>
      </c>
      <c r="B131" s="67" t="s">
        <v>375</v>
      </c>
      <c r="C131" s="67" t="s">
        <v>363</v>
      </c>
      <c r="D131" s="63" t="s">
        <v>223</v>
      </c>
      <c r="E131" s="68">
        <v>1</v>
      </c>
      <c r="F131" s="70">
        <v>817</v>
      </c>
      <c r="G131" s="70">
        <f t="shared" si="2"/>
        <v>817</v>
      </c>
      <c r="H131" s="70"/>
      <c r="J131" s="71"/>
      <c r="K131" s="71"/>
    </row>
    <row r="132" s="49" customFormat="1" ht="41.4" outlineLevel="1" spans="1:11">
      <c r="A132" s="65">
        <v>129</v>
      </c>
      <c r="B132" s="67" t="s">
        <v>376</v>
      </c>
      <c r="C132" s="67" t="s">
        <v>363</v>
      </c>
      <c r="D132" s="63" t="s">
        <v>223</v>
      </c>
      <c r="E132" s="68">
        <v>1</v>
      </c>
      <c r="F132" s="70">
        <v>988</v>
      </c>
      <c r="G132" s="70">
        <f t="shared" si="2"/>
        <v>988</v>
      </c>
      <c r="H132" s="70"/>
      <c r="J132" s="71"/>
      <c r="K132" s="71"/>
    </row>
    <row r="133" s="49" customFormat="1" ht="41.4" outlineLevel="1" spans="1:11">
      <c r="A133" s="65">
        <v>130</v>
      </c>
      <c r="B133" s="67" t="s">
        <v>377</v>
      </c>
      <c r="C133" s="67" t="s">
        <v>363</v>
      </c>
      <c r="D133" s="63" t="s">
        <v>254</v>
      </c>
      <c r="E133" s="68">
        <v>1</v>
      </c>
      <c r="F133" s="70">
        <v>1121</v>
      </c>
      <c r="G133" s="70">
        <f t="shared" si="2"/>
        <v>1121</v>
      </c>
      <c r="H133" s="70"/>
      <c r="J133" s="71"/>
      <c r="K133" s="71"/>
    </row>
    <row r="134" s="49" customFormat="1" ht="41.4" outlineLevel="1" spans="1:11">
      <c r="A134" s="65">
        <v>131</v>
      </c>
      <c r="B134" s="67" t="s">
        <v>378</v>
      </c>
      <c r="C134" s="67" t="s">
        <v>379</v>
      </c>
      <c r="D134" s="63" t="s">
        <v>223</v>
      </c>
      <c r="E134" s="68">
        <v>1</v>
      </c>
      <c r="F134" s="70">
        <v>1349</v>
      </c>
      <c r="G134" s="70">
        <f t="shared" si="2"/>
        <v>1349</v>
      </c>
      <c r="H134" s="70"/>
      <c r="J134" s="71"/>
      <c r="K134" s="71"/>
    </row>
    <row r="135" s="49" customFormat="1" ht="41.4" outlineLevel="1" spans="1:11">
      <c r="A135" s="65">
        <v>132</v>
      </c>
      <c r="B135" s="67" t="s">
        <v>380</v>
      </c>
      <c r="C135" s="67" t="s">
        <v>381</v>
      </c>
      <c r="D135" s="63" t="s">
        <v>223</v>
      </c>
      <c r="E135" s="68">
        <v>1</v>
      </c>
      <c r="F135" s="70">
        <v>2052</v>
      </c>
      <c r="G135" s="70">
        <f t="shared" si="2"/>
        <v>2052</v>
      </c>
      <c r="H135" s="70"/>
      <c r="J135" s="71"/>
      <c r="K135" s="71"/>
    </row>
    <row r="136" s="49" customFormat="1" ht="27.6" outlineLevel="1" spans="1:11">
      <c r="A136" s="65">
        <v>133</v>
      </c>
      <c r="B136" s="67" t="s">
        <v>382</v>
      </c>
      <c r="C136" s="67" t="s">
        <v>383</v>
      </c>
      <c r="D136" s="63" t="s">
        <v>254</v>
      </c>
      <c r="E136" s="68">
        <v>1</v>
      </c>
      <c r="F136" s="70">
        <v>144.4</v>
      </c>
      <c r="G136" s="70">
        <f t="shared" si="2"/>
        <v>144.4</v>
      </c>
      <c r="H136" s="70"/>
      <c r="J136" s="71"/>
      <c r="K136" s="71"/>
    </row>
    <row r="137" s="49" customFormat="1" ht="27.6" outlineLevel="1" spans="1:11">
      <c r="A137" s="65">
        <v>134</v>
      </c>
      <c r="B137" s="67" t="s">
        <v>384</v>
      </c>
      <c r="C137" s="67" t="s">
        <v>385</v>
      </c>
      <c r="D137" s="63" t="s">
        <v>254</v>
      </c>
      <c r="E137" s="68">
        <v>1</v>
      </c>
      <c r="F137" s="70">
        <v>520.6</v>
      </c>
      <c r="G137" s="70">
        <f t="shared" si="2"/>
        <v>520.6</v>
      </c>
      <c r="H137" s="70"/>
      <c r="J137" s="71"/>
      <c r="K137" s="71"/>
    </row>
    <row r="138" s="49" customFormat="1" ht="14.4" outlineLevel="1" spans="1:11">
      <c r="A138" s="65">
        <v>135</v>
      </c>
      <c r="B138" s="67" t="s">
        <v>386</v>
      </c>
      <c r="C138" s="67" t="s">
        <v>387</v>
      </c>
      <c r="D138" s="63" t="s">
        <v>254</v>
      </c>
      <c r="E138" s="68">
        <v>1</v>
      </c>
      <c r="F138" s="70">
        <v>91.2</v>
      </c>
      <c r="G138" s="70">
        <f t="shared" si="2"/>
        <v>91.2</v>
      </c>
      <c r="H138" s="70"/>
      <c r="J138" s="71"/>
      <c r="K138" s="71"/>
    </row>
    <row r="139" s="49" customFormat="1" ht="27.6" outlineLevel="1" spans="1:11">
      <c r="A139" s="65">
        <v>136</v>
      </c>
      <c r="B139" s="67" t="s">
        <v>388</v>
      </c>
      <c r="C139" s="67" t="s">
        <v>389</v>
      </c>
      <c r="D139" s="63" t="s">
        <v>254</v>
      </c>
      <c r="E139" s="68">
        <v>1</v>
      </c>
      <c r="F139" s="70">
        <v>275.5</v>
      </c>
      <c r="G139" s="70">
        <f t="shared" si="2"/>
        <v>275.5</v>
      </c>
      <c r="H139" s="70"/>
      <c r="J139" s="71"/>
      <c r="K139" s="71"/>
    </row>
    <row r="140" s="49" customFormat="1" ht="27.6" outlineLevel="1" spans="1:11">
      <c r="A140" s="65">
        <v>137</v>
      </c>
      <c r="B140" s="67" t="s">
        <v>390</v>
      </c>
      <c r="C140" s="67" t="s">
        <v>391</v>
      </c>
      <c r="D140" s="63" t="s">
        <v>254</v>
      </c>
      <c r="E140" s="68">
        <v>1</v>
      </c>
      <c r="F140" s="70">
        <v>110.2</v>
      </c>
      <c r="G140" s="70">
        <f t="shared" si="2"/>
        <v>110.2</v>
      </c>
      <c r="H140" s="70"/>
      <c r="J140" s="71"/>
      <c r="K140" s="71"/>
    </row>
    <row r="141" s="49" customFormat="1" ht="27.6" outlineLevel="1" spans="1:11">
      <c r="A141" s="65">
        <v>138</v>
      </c>
      <c r="B141" s="67" t="s">
        <v>392</v>
      </c>
      <c r="C141" s="67" t="s">
        <v>393</v>
      </c>
      <c r="D141" s="63" t="s">
        <v>254</v>
      </c>
      <c r="E141" s="68">
        <v>1</v>
      </c>
      <c r="F141" s="70">
        <v>123.5</v>
      </c>
      <c r="G141" s="70">
        <f t="shared" si="2"/>
        <v>123.5</v>
      </c>
      <c r="H141" s="70"/>
      <c r="J141" s="71"/>
      <c r="K141" s="71"/>
    </row>
    <row r="142" s="49" customFormat="1" ht="27.6" outlineLevel="1" spans="1:11">
      <c r="A142" s="65">
        <v>139</v>
      </c>
      <c r="B142" s="67" t="s">
        <v>394</v>
      </c>
      <c r="C142" s="67" t="s">
        <v>395</v>
      </c>
      <c r="D142" s="63" t="s">
        <v>254</v>
      </c>
      <c r="E142" s="68">
        <v>1</v>
      </c>
      <c r="F142" s="70">
        <v>102.6</v>
      </c>
      <c r="G142" s="70">
        <f t="shared" si="2"/>
        <v>102.6</v>
      </c>
      <c r="H142" s="70"/>
      <c r="J142" s="71"/>
      <c r="K142" s="71"/>
    </row>
    <row r="143" s="49" customFormat="1" ht="27.6" outlineLevel="1" spans="1:11">
      <c r="A143" s="65">
        <v>140</v>
      </c>
      <c r="B143" s="67" t="s">
        <v>396</v>
      </c>
      <c r="C143" s="67" t="s">
        <v>397</v>
      </c>
      <c r="D143" s="63" t="s">
        <v>254</v>
      </c>
      <c r="E143" s="68">
        <v>1</v>
      </c>
      <c r="F143" s="70">
        <v>335.35</v>
      </c>
      <c r="G143" s="70">
        <f t="shared" si="2"/>
        <v>335.35</v>
      </c>
      <c r="H143" s="70"/>
      <c r="J143" s="71"/>
      <c r="K143" s="71"/>
    </row>
    <row r="144" s="49" customFormat="1" ht="27.6" outlineLevel="1" spans="1:11">
      <c r="A144" s="65">
        <v>141</v>
      </c>
      <c r="B144" s="67" t="s">
        <v>398</v>
      </c>
      <c r="C144" s="67" t="s">
        <v>399</v>
      </c>
      <c r="D144" s="63" t="s">
        <v>185</v>
      </c>
      <c r="E144" s="68">
        <v>1</v>
      </c>
      <c r="F144" s="69">
        <v>497.8</v>
      </c>
      <c r="G144" s="70">
        <f t="shared" si="2"/>
        <v>497.8</v>
      </c>
      <c r="H144" s="70"/>
      <c r="J144" s="71"/>
      <c r="K144" s="71"/>
    </row>
    <row r="145" s="49" customFormat="1" ht="27.6" outlineLevel="1" spans="1:11">
      <c r="A145" s="65">
        <v>142</v>
      </c>
      <c r="B145" s="67" t="s">
        <v>400</v>
      </c>
      <c r="C145" s="67" t="s">
        <v>399</v>
      </c>
      <c r="D145" s="63" t="s">
        <v>166</v>
      </c>
      <c r="E145" s="68">
        <v>1</v>
      </c>
      <c r="F145" s="69">
        <v>646</v>
      </c>
      <c r="G145" s="70">
        <f t="shared" si="2"/>
        <v>646</v>
      </c>
      <c r="H145" s="70"/>
      <c r="J145" s="71"/>
      <c r="K145" s="71"/>
    </row>
    <row r="146" s="49" customFormat="1" ht="27.6" outlineLevel="1" spans="1:11">
      <c r="A146" s="65">
        <v>143</v>
      </c>
      <c r="B146" s="67" t="s">
        <v>401</v>
      </c>
      <c r="C146" s="67" t="s">
        <v>402</v>
      </c>
      <c r="D146" s="63" t="s">
        <v>254</v>
      </c>
      <c r="E146" s="68">
        <v>1</v>
      </c>
      <c r="F146" s="70">
        <v>205.2</v>
      </c>
      <c r="G146" s="70">
        <f t="shared" si="2"/>
        <v>205.2</v>
      </c>
      <c r="H146" s="70"/>
      <c r="J146" s="71"/>
      <c r="K146" s="71"/>
    </row>
    <row r="147" s="49" customFormat="1" ht="14.4" outlineLevel="1" spans="1:11">
      <c r="A147" s="65">
        <v>144</v>
      </c>
      <c r="B147" s="67" t="s">
        <v>403</v>
      </c>
      <c r="C147" s="67" t="s">
        <v>404</v>
      </c>
      <c r="D147" s="63" t="s">
        <v>254</v>
      </c>
      <c r="E147" s="68">
        <v>1</v>
      </c>
      <c r="F147" s="70">
        <v>30.4</v>
      </c>
      <c r="G147" s="70">
        <f t="shared" si="2"/>
        <v>30.4</v>
      </c>
      <c r="H147" s="70"/>
      <c r="J147" s="71"/>
      <c r="K147" s="71"/>
    </row>
    <row r="148" s="49" customFormat="1" ht="27.6" outlineLevel="1" spans="1:11">
      <c r="A148" s="65">
        <v>145</v>
      </c>
      <c r="B148" s="67" t="s">
        <v>405</v>
      </c>
      <c r="C148" s="67" t="s">
        <v>406</v>
      </c>
      <c r="D148" s="63" t="s">
        <v>254</v>
      </c>
      <c r="E148" s="68">
        <v>1</v>
      </c>
      <c r="F148" s="70">
        <v>277.4</v>
      </c>
      <c r="G148" s="70">
        <f t="shared" si="2"/>
        <v>277.4</v>
      </c>
      <c r="H148" s="70"/>
      <c r="J148" s="71"/>
      <c r="K148" s="71"/>
    </row>
    <row r="149" s="49" customFormat="1" ht="27.6" outlineLevel="1" spans="1:11">
      <c r="A149" s="65">
        <v>146</v>
      </c>
      <c r="B149" s="67" t="s">
        <v>407</v>
      </c>
      <c r="C149" s="67" t="s">
        <v>408</v>
      </c>
      <c r="D149" s="63" t="s">
        <v>254</v>
      </c>
      <c r="E149" s="68">
        <v>1</v>
      </c>
      <c r="F149" s="70">
        <v>91.2</v>
      </c>
      <c r="G149" s="70">
        <f t="shared" si="2"/>
        <v>91.2</v>
      </c>
      <c r="H149" s="70"/>
      <c r="J149" s="71"/>
      <c r="K149" s="71"/>
    </row>
    <row r="150" s="49" customFormat="1" ht="14.4" outlineLevel="1" spans="1:11">
      <c r="A150" s="65">
        <v>147</v>
      </c>
      <c r="B150" s="67" t="s">
        <v>409</v>
      </c>
      <c r="C150" s="67" t="s">
        <v>410</v>
      </c>
      <c r="D150" s="63" t="s">
        <v>254</v>
      </c>
      <c r="E150" s="68">
        <v>1</v>
      </c>
      <c r="F150" s="70">
        <v>239.4</v>
      </c>
      <c r="G150" s="70">
        <f t="shared" si="2"/>
        <v>239.4</v>
      </c>
      <c r="H150" s="70"/>
      <c r="J150" s="71"/>
      <c r="K150" s="71"/>
    </row>
    <row r="151" s="49" customFormat="1" ht="27.6" outlineLevel="1" spans="1:11">
      <c r="A151" s="65">
        <v>148</v>
      </c>
      <c r="B151" s="67" t="s">
        <v>411</v>
      </c>
      <c r="C151" s="67" t="s">
        <v>412</v>
      </c>
      <c r="D151" s="63" t="s">
        <v>254</v>
      </c>
      <c r="E151" s="68">
        <v>1</v>
      </c>
      <c r="F151" s="70">
        <v>130.15</v>
      </c>
      <c r="G151" s="70">
        <f t="shared" si="2"/>
        <v>130.15</v>
      </c>
      <c r="H151" s="70"/>
      <c r="J151" s="71"/>
      <c r="K151" s="71"/>
    </row>
    <row r="152" s="49" customFormat="1" ht="14.4" outlineLevel="1" spans="1:11">
      <c r="A152" s="65">
        <v>149</v>
      </c>
      <c r="B152" s="67" t="s">
        <v>413</v>
      </c>
      <c r="C152" s="67" t="s">
        <v>414</v>
      </c>
      <c r="D152" s="63" t="s">
        <v>96</v>
      </c>
      <c r="E152" s="68">
        <v>1</v>
      </c>
      <c r="F152" s="70">
        <v>150</v>
      </c>
      <c r="G152" s="70">
        <f t="shared" si="2"/>
        <v>150</v>
      </c>
      <c r="H152" s="70"/>
      <c r="J152" s="71"/>
      <c r="K152" s="71"/>
    </row>
    <row r="153" s="49" customFormat="1" ht="14.4" outlineLevel="1" spans="1:11">
      <c r="A153" s="65">
        <v>150</v>
      </c>
      <c r="B153" s="67" t="s">
        <v>415</v>
      </c>
      <c r="C153" s="67" t="s">
        <v>416</v>
      </c>
      <c r="D153" s="63" t="s">
        <v>332</v>
      </c>
      <c r="E153" s="68">
        <v>1</v>
      </c>
      <c r="F153" s="70">
        <v>9063</v>
      </c>
      <c r="G153" s="70">
        <f t="shared" ref="G153:G172" si="3">ROUND(E153*F153,2)</f>
        <v>9063</v>
      </c>
      <c r="H153" s="70"/>
      <c r="J153" s="71"/>
      <c r="K153" s="71"/>
    </row>
    <row r="154" s="49" customFormat="1" ht="14.4" outlineLevel="1" spans="1:11">
      <c r="A154" s="65">
        <v>151</v>
      </c>
      <c r="B154" s="67" t="s">
        <v>417</v>
      </c>
      <c r="C154" s="67" t="s">
        <v>418</v>
      </c>
      <c r="D154" s="63" t="s">
        <v>332</v>
      </c>
      <c r="E154" s="68">
        <v>1</v>
      </c>
      <c r="F154" s="70">
        <v>8892</v>
      </c>
      <c r="G154" s="70">
        <f t="shared" si="3"/>
        <v>8892</v>
      </c>
      <c r="H154" s="70"/>
      <c r="J154" s="71"/>
      <c r="K154" s="71"/>
    </row>
    <row r="155" s="49" customFormat="1" ht="14.4" outlineLevel="1" spans="1:11">
      <c r="A155" s="65">
        <v>152</v>
      </c>
      <c r="B155" s="67" t="s">
        <v>419</v>
      </c>
      <c r="C155" s="67" t="s">
        <v>420</v>
      </c>
      <c r="D155" s="63" t="s">
        <v>254</v>
      </c>
      <c r="E155" s="68">
        <v>1</v>
      </c>
      <c r="F155" s="70">
        <v>123.5</v>
      </c>
      <c r="G155" s="70">
        <f t="shared" si="3"/>
        <v>123.5</v>
      </c>
      <c r="H155" s="70"/>
      <c r="J155" s="71"/>
      <c r="K155" s="71"/>
    </row>
    <row r="156" s="49" customFormat="1" ht="27.6" outlineLevel="1" spans="1:11">
      <c r="A156" s="65">
        <v>153</v>
      </c>
      <c r="B156" s="67" t="s">
        <v>421</v>
      </c>
      <c r="C156" s="67" t="s">
        <v>422</v>
      </c>
      <c r="D156" s="63" t="s">
        <v>254</v>
      </c>
      <c r="E156" s="68">
        <v>1</v>
      </c>
      <c r="F156" s="70">
        <v>1016.5</v>
      </c>
      <c r="G156" s="70">
        <f t="shared" si="3"/>
        <v>1016.5</v>
      </c>
      <c r="H156" s="70"/>
      <c r="J156" s="71"/>
      <c r="K156" s="71"/>
    </row>
    <row r="157" s="49" customFormat="1" ht="14.4" outlineLevel="1" spans="1:11">
      <c r="A157" s="65">
        <v>154</v>
      </c>
      <c r="B157" s="67" t="s">
        <v>423</v>
      </c>
      <c r="C157" s="67" t="s">
        <v>424</v>
      </c>
      <c r="D157" s="63" t="s">
        <v>48</v>
      </c>
      <c r="E157" s="68">
        <v>1</v>
      </c>
      <c r="F157" s="70">
        <v>124.64</v>
      </c>
      <c r="G157" s="70">
        <f t="shared" si="3"/>
        <v>124.64</v>
      </c>
      <c r="H157" s="70"/>
      <c r="J157" s="71"/>
      <c r="K157" s="71"/>
    </row>
    <row r="158" s="49" customFormat="1" ht="69" outlineLevel="1" spans="1:11">
      <c r="A158" s="65">
        <v>155</v>
      </c>
      <c r="B158" s="67" t="s">
        <v>425</v>
      </c>
      <c r="C158" s="67" t="s">
        <v>426</v>
      </c>
      <c r="D158" s="63" t="s">
        <v>48</v>
      </c>
      <c r="E158" s="68">
        <v>1</v>
      </c>
      <c r="F158" s="70">
        <v>114</v>
      </c>
      <c r="G158" s="70">
        <f t="shared" si="3"/>
        <v>114</v>
      </c>
      <c r="H158" s="70"/>
      <c r="J158" s="71"/>
      <c r="K158" s="71"/>
    </row>
    <row r="159" s="49" customFormat="1" ht="27.6" outlineLevel="1" spans="1:11">
      <c r="A159" s="65">
        <v>156</v>
      </c>
      <c r="B159" s="67" t="s">
        <v>427</v>
      </c>
      <c r="C159" s="67" t="s">
        <v>428</v>
      </c>
      <c r="D159" s="63" t="s">
        <v>48</v>
      </c>
      <c r="E159" s="68">
        <v>1</v>
      </c>
      <c r="F159" s="70">
        <v>159.6</v>
      </c>
      <c r="G159" s="70">
        <f t="shared" si="3"/>
        <v>159.6</v>
      </c>
      <c r="H159" s="70"/>
      <c r="J159" s="71"/>
      <c r="K159" s="71"/>
    </row>
    <row r="160" s="49" customFormat="1" ht="14.4" outlineLevel="1" spans="1:11">
      <c r="A160" s="65">
        <v>157</v>
      </c>
      <c r="B160" s="67" t="s">
        <v>429</v>
      </c>
      <c r="C160" s="67"/>
      <c r="D160" s="63" t="s">
        <v>166</v>
      </c>
      <c r="E160" s="68">
        <v>1</v>
      </c>
      <c r="F160" s="70">
        <v>66.5</v>
      </c>
      <c r="G160" s="70">
        <f t="shared" si="3"/>
        <v>66.5</v>
      </c>
      <c r="H160" s="70"/>
      <c r="J160" s="71"/>
      <c r="K160" s="71"/>
    </row>
    <row r="161" s="49" customFormat="1" ht="27.6" outlineLevel="1" spans="1:11">
      <c r="A161" s="65">
        <v>158</v>
      </c>
      <c r="B161" s="67" t="s">
        <v>430</v>
      </c>
      <c r="C161" s="67" t="s">
        <v>431</v>
      </c>
      <c r="D161" s="63" t="s">
        <v>166</v>
      </c>
      <c r="E161" s="68">
        <v>1</v>
      </c>
      <c r="F161" s="70">
        <v>40.85</v>
      </c>
      <c r="G161" s="70">
        <f t="shared" si="3"/>
        <v>40.85</v>
      </c>
      <c r="H161" s="70"/>
      <c r="J161" s="71"/>
      <c r="K161" s="71"/>
    </row>
    <row r="162" s="49" customFormat="1" ht="27.6" outlineLevel="1" spans="1:11">
      <c r="A162" s="65">
        <v>159</v>
      </c>
      <c r="B162" s="67" t="s">
        <v>432</v>
      </c>
      <c r="C162" s="67" t="s">
        <v>433</v>
      </c>
      <c r="D162" s="63" t="s">
        <v>166</v>
      </c>
      <c r="E162" s="68">
        <v>1</v>
      </c>
      <c r="F162" s="70">
        <v>427.5</v>
      </c>
      <c r="G162" s="70">
        <f t="shared" si="3"/>
        <v>427.5</v>
      </c>
      <c r="H162" s="70"/>
      <c r="J162" s="71"/>
      <c r="K162" s="71"/>
    </row>
    <row r="163" s="49" customFormat="1" ht="27.6" outlineLevel="1" spans="1:11">
      <c r="A163" s="65">
        <v>160</v>
      </c>
      <c r="B163" s="67" t="s">
        <v>434</v>
      </c>
      <c r="C163" s="67" t="s">
        <v>435</v>
      </c>
      <c r="D163" s="63" t="s">
        <v>166</v>
      </c>
      <c r="E163" s="68">
        <v>1</v>
      </c>
      <c r="F163" s="70">
        <v>1683.4</v>
      </c>
      <c r="G163" s="70">
        <f t="shared" si="3"/>
        <v>1683.4</v>
      </c>
      <c r="H163" s="70"/>
      <c r="J163" s="71"/>
      <c r="K163" s="71"/>
    </row>
    <row r="164" s="49" customFormat="1" ht="27.6" outlineLevel="1" spans="1:11">
      <c r="A164" s="65">
        <v>161</v>
      </c>
      <c r="B164" s="67" t="s">
        <v>436</v>
      </c>
      <c r="C164" s="67" t="s">
        <v>437</v>
      </c>
      <c r="D164" s="63" t="s">
        <v>166</v>
      </c>
      <c r="E164" s="68">
        <v>1</v>
      </c>
      <c r="F164" s="70">
        <v>258.4</v>
      </c>
      <c r="G164" s="70">
        <f t="shared" si="3"/>
        <v>258.4</v>
      </c>
      <c r="H164" s="70"/>
      <c r="J164" s="71"/>
      <c r="K164" s="71"/>
    </row>
    <row r="165" s="49" customFormat="1" ht="27.6" outlineLevel="1" spans="1:11">
      <c r="A165" s="65">
        <v>162</v>
      </c>
      <c r="B165" s="67" t="s">
        <v>438</v>
      </c>
      <c r="C165" s="67" t="s">
        <v>439</v>
      </c>
      <c r="D165" s="63" t="s">
        <v>166</v>
      </c>
      <c r="E165" s="68">
        <v>1</v>
      </c>
      <c r="F165" s="70">
        <v>687</v>
      </c>
      <c r="G165" s="70">
        <f t="shared" si="3"/>
        <v>687</v>
      </c>
      <c r="H165" s="70"/>
      <c r="J165" s="71"/>
      <c r="K165" s="71"/>
    </row>
    <row r="166" s="49" customFormat="1" ht="14.4" outlineLevel="1" spans="1:11">
      <c r="A166" s="65">
        <v>163</v>
      </c>
      <c r="B166" s="67" t="s">
        <v>440</v>
      </c>
      <c r="C166" s="67" t="s">
        <v>441</v>
      </c>
      <c r="D166" s="63" t="s">
        <v>48</v>
      </c>
      <c r="E166" s="68">
        <v>1</v>
      </c>
      <c r="F166" s="70">
        <v>87.36</v>
      </c>
      <c r="G166" s="70">
        <f t="shared" si="3"/>
        <v>87.36</v>
      </c>
      <c r="H166" s="70"/>
      <c r="J166" s="71"/>
      <c r="K166" s="71"/>
    </row>
    <row r="167" s="49" customFormat="1" ht="14.4" outlineLevel="1" spans="1:11">
      <c r="A167" s="65">
        <v>164</v>
      </c>
      <c r="B167" s="67" t="s">
        <v>440</v>
      </c>
      <c r="C167" s="67" t="s">
        <v>442</v>
      </c>
      <c r="D167" s="63" t="s">
        <v>443</v>
      </c>
      <c r="E167" s="68">
        <v>1</v>
      </c>
      <c r="F167" s="70">
        <v>67.96</v>
      </c>
      <c r="G167" s="70">
        <f t="shared" si="3"/>
        <v>67.96</v>
      </c>
      <c r="H167" s="70"/>
      <c r="J167" s="71"/>
      <c r="K167" s="71"/>
    </row>
    <row r="168" s="49" customFormat="1" ht="14.4" outlineLevel="1" spans="1:11">
      <c r="A168" s="65">
        <v>165</v>
      </c>
      <c r="B168" s="67" t="s">
        <v>440</v>
      </c>
      <c r="C168" s="67" t="s">
        <v>444</v>
      </c>
      <c r="D168" s="63" t="s">
        <v>443</v>
      </c>
      <c r="E168" s="68">
        <v>1</v>
      </c>
      <c r="F168" s="70">
        <v>112.62</v>
      </c>
      <c r="G168" s="70">
        <f t="shared" si="3"/>
        <v>112.62</v>
      </c>
      <c r="H168" s="70"/>
      <c r="J168" s="71"/>
      <c r="K168" s="71"/>
    </row>
    <row r="169" s="49" customFormat="1" ht="14.4" outlineLevel="1" spans="1:11">
      <c r="A169" s="65">
        <v>166</v>
      </c>
      <c r="B169" s="67" t="s">
        <v>445</v>
      </c>
      <c r="C169" s="67" t="s">
        <v>446</v>
      </c>
      <c r="D169" s="63" t="s">
        <v>55</v>
      </c>
      <c r="E169" s="68">
        <v>1</v>
      </c>
      <c r="F169" s="70">
        <v>85</v>
      </c>
      <c r="G169" s="70">
        <f t="shared" si="3"/>
        <v>85</v>
      </c>
      <c r="H169" s="70"/>
      <c r="J169" s="71"/>
      <c r="K169" s="71"/>
    </row>
    <row r="170" s="49" customFormat="1" ht="14.4" outlineLevel="1" spans="1:11">
      <c r="A170" s="65">
        <v>167</v>
      </c>
      <c r="B170" s="67" t="s">
        <v>447</v>
      </c>
      <c r="C170" s="67" t="s">
        <v>448</v>
      </c>
      <c r="D170" s="63" t="s">
        <v>96</v>
      </c>
      <c r="E170" s="68">
        <v>1</v>
      </c>
      <c r="F170" s="70">
        <v>91</v>
      </c>
      <c r="G170" s="70">
        <f t="shared" si="3"/>
        <v>91</v>
      </c>
      <c r="H170" s="70"/>
      <c r="J170" s="71"/>
      <c r="K170" s="71"/>
    </row>
    <row r="171" s="49" customFormat="1" ht="14.4" outlineLevel="1" spans="1:11">
      <c r="A171" s="65">
        <v>168</v>
      </c>
      <c r="B171" s="67" t="s">
        <v>449</v>
      </c>
      <c r="C171" s="67" t="s">
        <v>450</v>
      </c>
      <c r="D171" s="63" t="s">
        <v>96</v>
      </c>
      <c r="E171" s="68">
        <v>1</v>
      </c>
      <c r="F171" s="70">
        <v>291.26</v>
      </c>
      <c r="G171" s="70">
        <f t="shared" si="3"/>
        <v>291.26</v>
      </c>
      <c r="H171" s="70"/>
      <c r="J171" s="71"/>
      <c r="K171" s="71"/>
    </row>
    <row r="172" s="49" customFormat="1" ht="27.6" outlineLevel="1" spans="1:11">
      <c r="A172" s="65">
        <v>169</v>
      </c>
      <c r="B172" s="67" t="s">
        <v>436</v>
      </c>
      <c r="C172" s="67" t="s">
        <v>437</v>
      </c>
      <c r="D172" s="63" t="s">
        <v>166</v>
      </c>
      <c r="E172" s="68">
        <v>1</v>
      </c>
      <c r="F172" s="70">
        <v>258.4</v>
      </c>
      <c r="G172" s="70">
        <f t="shared" si="3"/>
        <v>258.4</v>
      </c>
      <c r="H172" s="70"/>
      <c r="J172" s="71"/>
      <c r="K172" s="71"/>
    </row>
    <row r="173" s="49" customFormat="1" ht="14.4" spans="1:11">
      <c r="A173" s="65">
        <v>170</v>
      </c>
      <c r="B173" s="72" t="s">
        <v>451</v>
      </c>
      <c r="C173" s="67"/>
      <c r="D173" s="63"/>
      <c r="E173" s="68"/>
      <c r="F173" s="70"/>
      <c r="G173" s="70"/>
      <c r="H173" s="70"/>
      <c r="J173" s="71"/>
      <c r="K173" s="71"/>
    </row>
    <row r="174" s="50" customFormat="1" ht="14.4" outlineLevel="1" spans="1:11">
      <c r="A174" s="65">
        <v>171</v>
      </c>
      <c r="B174" s="67" t="s">
        <v>452</v>
      </c>
      <c r="C174" s="67" t="s">
        <v>453</v>
      </c>
      <c r="D174" s="63" t="s">
        <v>166</v>
      </c>
      <c r="E174" s="68">
        <v>1</v>
      </c>
      <c r="F174" s="69">
        <v>463.4</v>
      </c>
      <c r="G174" s="70">
        <f t="shared" ref="G174:G203" si="4">ROUND(E174*F174,2)</f>
        <v>463.4</v>
      </c>
      <c r="H174" s="70"/>
      <c r="J174" s="73"/>
      <c r="K174" s="73"/>
    </row>
    <row r="175" s="50" customFormat="1" ht="14.4" outlineLevel="1" spans="1:11">
      <c r="A175" s="65">
        <v>172</v>
      </c>
      <c r="B175" s="67" t="s">
        <v>454</v>
      </c>
      <c r="C175" s="67" t="s">
        <v>453</v>
      </c>
      <c r="D175" s="63" t="s">
        <v>254</v>
      </c>
      <c r="E175" s="68">
        <v>1</v>
      </c>
      <c r="F175" s="69">
        <v>629.4</v>
      </c>
      <c r="G175" s="70">
        <f t="shared" si="4"/>
        <v>629.4</v>
      </c>
      <c r="H175" s="70"/>
      <c r="J175" s="73"/>
      <c r="K175" s="73"/>
    </row>
    <row r="176" s="50" customFormat="1" ht="14.4" outlineLevel="1" spans="1:11">
      <c r="A176" s="65">
        <v>173</v>
      </c>
      <c r="B176" s="67" t="s">
        <v>455</v>
      </c>
      <c r="C176" s="67" t="s">
        <v>453</v>
      </c>
      <c r="D176" s="63" t="s">
        <v>55</v>
      </c>
      <c r="E176" s="68">
        <v>1</v>
      </c>
      <c r="F176" s="69">
        <v>74.1</v>
      </c>
      <c r="G176" s="70">
        <f t="shared" si="4"/>
        <v>74.1</v>
      </c>
      <c r="H176" s="70"/>
      <c r="J176" s="73"/>
      <c r="K176" s="73"/>
    </row>
    <row r="177" s="50" customFormat="1" ht="14.4" outlineLevel="1" spans="1:11">
      <c r="A177" s="65">
        <v>174</v>
      </c>
      <c r="B177" s="67" t="s">
        <v>456</v>
      </c>
      <c r="C177" s="67" t="s">
        <v>453</v>
      </c>
      <c r="D177" s="63" t="s">
        <v>254</v>
      </c>
      <c r="E177" s="68">
        <v>1</v>
      </c>
      <c r="F177" s="69">
        <v>266.25</v>
      </c>
      <c r="G177" s="70">
        <f t="shared" si="4"/>
        <v>266.25</v>
      </c>
      <c r="H177" s="70"/>
      <c r="J177" s="73"/>
      <c r="K177" s="73"/>
    </row>
    <row r="178" s="50" customFormat="1" ht="14.4" outlineLevel="1" spans="1:11">
      <c r="A178" s="65">
        <v>175</v>
      </c>
      <c r="B178" s="67" t="s">
        <v>457</v>
      </c>
      <c r="C178" s="67" t="s">
        <v>453</v>
      </c>
      <c r="D178" s="63" t="s">
        <v>254</v>
      </c>
      <c r="E178" s="68">
        <v>1</v>
      </c>
      <c r="F178" s="69">
        <v>342</v>
      </c>
      <c r="G178" s="70">
        <f t="shared" si="4"/>
        <v>342</v>
      </c>
      <c r="H178" s="70"/>
      <c r="J178" s="73"/>
      <c r="K178" s="73"/>
    </row>
    <row r="179" s="50" customFormat="1" ht="14.4" outlineLevel="1" spans="1:11">
      <c r="A179" s="65">
        <v>176</v>
      </c>
      <c r="B179" s="67" t="s">
        <v>458</v>
      </c>
      <c r="C179" s="67" t="s">
        <v>453</v>
      </c>
      <c r="D179" s="63" t="s">
        <v>254</v>
      </c>
      <c r="E179" s="68">
        <v>1</v>
      </c>
      <c r="F179" s="69">
        <v>207.1</v>
      </c>
      <c r="G179" s="70">
        <f t="shared" si="4"/>
        <v>207.1</v>
      </c>
      <c r="H179" s="70"/>
      <c r="J179" s="73"/>
      <c r="K179" s="73"/>
    </row>
    <row r="180" s="50" customFormat="1" ht="14.4" outlineLevel="1" spans="1:11">
      <c r="A180" s="65">
        <v>177</v>
      </c>
      <c r="B180" s="67" t="s">
        <v>459</v>
      </c>
      <c r="C180" s="67" t="s">
        <v>453</v>
      </c>
      <c r="D180" s="63" t="s">
        <v>254</v>
      </c>
      <c r="E180" s="68">
        <v>1</v>
      </c>
      <c r="F180" s="69">
        <v>458.4</v>
      </c>
      <c r="G180" s="70">
        <f t="shared" si="4"/>
        <v>458.4</v>
      </c>
      <c r="H180" s="70"/>
      <c r="J180" s="73"/>
      <c r="K180" s="73"/>
    </row>
    <row r="181" s="50" customFormat="1" ht="27.6" outlineLevel="1" spans="1:11">
      <c r="A181" s="65">
        <v>178</v>
      </c>
      <c r="B181" s="67" t="s">
        <v>460</v>
      </c>
      <c r="C181" s="67" t="s">
        <v>461</v>
      </c>
      <c r="D181" s="63" t="s">
        <v>254</v>
      </c>
      <c r="E181" s="68">
        <v>1</v>
      </c>
      <c r="F181" s="69">
        <v>178.6</v>
      </c>
      <c r="G181" s="70">
        <f t="shared" si="4"/>
        <v>178.6</v>
      </c>
      <c r="H181" s="70"/>
      <c r="J181" s="73"/>
      <c r="K181" s="73"/>
    </row>
    <row r="182" s="50" customFormat="1" ht="27.6" outlineLevel="1" spans="1:11">
      <c r="A182" s="65">
        <v>179</v>
      </c>
      <c r="B182" s="67" t="s">
        <v>462</v>
      </c>
      <c r="C182" s="67" t="s">
        <v>463</v>
      </c>
      <c r="D182" s="63" t="s">
        <v>254</v>
      </c>
      <c r="E182" s="68">
        <v>1</v>
      </c>
      <c r="F182" s="69">
        <v>271.7</v>
      </c>
      <c r="G182" s="70">
        <f t="shared" si="4"/>
        <v>271.7</v>
      </c>
      <c r="H182" s="70"/>
      <c r="J182" s="73"/>
      <c r="K182" s="73"/>
    </row>
    <row r="183" s="50" customFormat="1" ht="27.6" outlineLevel="1" spans="1:11">
      <c r="A183" s="65">
        <v>180</v>
      </c>
      <c r="B183" s="67" t="s">
        <v>464</v>
      </c>
      <c r="C183" s="67" t="s">
        <v>465</v>
      </c>
      <c r="D183" s="63" t="s">
        <v>254</v>
      </c>
      <c r="E183" s="68">
        <v>1</v>
      </c>
      <c r="F183" s="69">
        <v>501.6</v>
      </c>
      <c r="G183" s="70">
        <f t="shared" si="4"/>
        <v>501.6</v>
      </c>
      <c r="H183" s="70"/>
      <c r="J183" s="73"/>
      <c r="K183" s="73"/>
    </row>
    <row r="184" s="50" customFormat="1" ht="27.6" outlineLevel="1" spans="1:11">
      <c r="A184" s="65">
        <v>181</v>
      </c>
      <c r="B184" s="67" t="s">
        <v>466</v>
      </c>
      <c r="C184" s="67" t="s">
        <v>461</v>
      </c>
      <c r="D184" s="63" t="s">
        <v>254</v>
      </c>
      <c r="E184" s="68">
        <v>1</v>
      </c>
      <c r="F184" s="69">
        <v>129.2</v>
      </c>
      <c r="G184" s="70">
        <f t="shared" si="4"/>
        <v>129.2</v>
      </c>
      <c r="H184" s="70"/>
      <c r="J184" s="73"/>
      <c r="K184" s="73"/>
    </row>
    <row r="185" s="50" customFormat="1" ht="27.6" outlineLevel="1" spans="1:11">
      <c r="A185" s="65">
        <v>182</v>
      </c>
      <c r="B185" s="67" t="s">
        <v>467</v>
      </c>
      <c r="C185" s="67" t="s">
        <v>468</v>
      </c>
      <c r="D185" s="63" t="s">
        <v>254</v>
      </c>
      <c r="E185" s="68">
        <v>1</v>
      </c>
      <c r="F185" s="69">
        <v>275.5</v>
      </c>
      <c r="G185" s="70">
        <f t="shared" si="4"/>
        <v>275.5</v>
      </c>
      <c r="H185" s="70"/>
      <c r="J185" s="73"/>
      <c r="K185" s="73"/>
    </row>
    <row r="186" s="50" customFormat="1" ht="14.4" outlineLevel="1" spans="1:11">
      <c r="A186" s="65">
        <v>183</v>
      </c>
      <c r="B186" s="67" t="s">
        <v>469</v>
      </c>
      <c r="C186" s="67" t="s">
        <v>453</v>
      </c>
      <c r="D186" s="63" t="s">
        <v>254</v>
      </c>
      <c r="E186" s="68">
        <v>1</v>
      </c>
      <c r="F186" s="69">
        <v>608</v>
      </c>
      <c r="G186" s="70">
        <f t="shared" si="4"/>
        <v>608</v>
      </c>
      <c r="H186" s="70"/>
      <c r="J186" s="73"/>
      <c r="K186" s="73"/>
    </row>
    <row r="187" s="50" customFormat="1" ht="14.4" outlineLevel="1" spans="1:11">
      <c r="A187" s="65">
        <v>184</v>
      </c>
      <c r="B187" s="67" t="s">
        <v>470</v>
      </c>
      <c r="C187" s="67" t="s">
        <v>453</v>
      </c>
      <c r="D187" s="63" t="s">
        <v>166</v>
      </c>
      <c r="E187" s="68">
        <v>1</v>
      </c>
      <c r="F187" s="69">
        <v>551</v>
      </c>
      <c r="G187" s="70">
        <f t="shared" si="4"/>
        <v>551</v>
      </c>
      <c r="H187" s="70"/>
      <c r="J187" s="73"/>
      <c r="K187" s="73"/>
    </row>
    <row r="188" s="50" customFormat="1" ht="14.4" outlineLevel="1" spans="1:11">
      <c r="A188" s="65">
        <v>185</v>
      </c>
      <c r="B188" s="67" t="s">
        <v>471</v>
      </c>
      <c r="C188" s="67" t="s">
        <v>453</v>
      </c>
      <c r="D188" s="63" t="s">
        <v>166</v>
      </c>
      <c r="E188" s="68">
        <v>1</v>
      </c>
      <c r="F188" s="69">
        <v>1216</v>
      </c>
      <c r="G188" s="70">
        <f t="shared" si="4"/>
        <v>1216</v>
      </c>
      <c r="H188" s="70"/>
      <c r="J188" s="73"/>
      <c r="K188" s="73"/>
    </row>
    <row r="189" s="50" customFormat="1" ht="27.6" outlineLevel="1" spans="1:11">
      <c r="A189" s="65">
        <v>186</v>
      </c>
      <c r="B189" s="67" t="s">
        <v>472</v>
      </c>
      <c r="C189" s="67" t="s">
        <v>453</v>
      </c>
      <c r="D189" s="63" t="s">
        <v>166</v>
      </c>
      <c r="E189" s="68">
        <v>1</v>
      </c>
      <c r="F189" s="69">
        <v>347.7</v>
      </c>
      <c r="G189" s="70">
        <f t="shared" si="4"/>
        <v>347.7</v>
      </c>
      <c r="H189" s="70"/>
      <c r="J189" s="73"/>
      <c r="K189" s="73"/>
    </row>
    <row r="190" s="50" customFormat="1" ht="14.4" outlineLevel="1" spans="1:11">
      <c r="A190" s="65">
        <v>187</v>
      </c>
      <c r="B190" s="67" t="s">
        <v>473</v>
      </c>
      <c r="C190" s="67" t="s">
        <v>453</v>
      </c>
      <c r="D190" s="63" t="s">
        <v>48</v>
      </c>
      <c r="E190" s="68">
        <v>1</v>
      </c>
      <c r="F190" s="69">
        <v>42.56</v>
      </c>
      <c r="G190" s="70">
        <f t="shared" si="4"/>
        <v>42.56</v>
      </c>
      <c r="H190" s="70"/>
      <c r="J190" s="73"/>
      <c r="K190" s="73"/>
    </row>
    <row r="191" s="50" customFormat="1" ht="27.6" outlineLevel="1" spans="1:11">
      <c r="A191" s="65">
        <v>188</v>
      </c>
      <c r="B191" s="67" t="s">
        <v>474</v>
      </c>
      <c r="C191" s="67" t="s">
        <v>461</v>
      </c>
      <c r="D191" s="63" t="s">
        <v>48</v>
      </c>
      <c r="E191" s="68">
        <v>1</v>
      </c>
      <c r="F191" s="69">
        <v>64.6</v>
      </c>
      <c r="G191" s="70">
        <f t="shared" si="4"/>
        <v>64.6</v>
      </c>
      <c r="H191" s="70"/>
      <c r="J191" s="73"/>
      <c r="K191" s="73"/>
    </row>
    <row r="192" s="50" customFormat="1" ht="14.4" outlineLevel="1" spans="1:11">
      <c r="A192" s="65">
        <v>189</v>
      </c>
      <c r="B192" s="67" t="s">
        <v>475</v>
      </c>
      <c r="C192" s="67" t="s">
        <v>453</v>
      </c>
      <c r="D192" s="63" t="s">
        <v>254</v>
      </c>
      <c r="E192" s="68">
        <v>1</v>
      </c>
      <c r="F192" s="69">
        <v>247</v>
      </c>
      <c r="G192" s="70">
        <f t="shared" si="4"/>
        <v>247</v>
      </c>
      <c r="H192" s="70"/>
      <c r="J192" s="73"/>
      <c r="K192" s="73"/>
    </row>
    <row r="193" s="50" customFormat="1" ht="14.4" outlineLevel="1" spans="1:11">
      <c r="A193" s="65">
        <v>190</v>
      </c>
      <c r="B193" s="67" t="s">
        <v>476</v>
      </c>
      <c r="C193" s="67" t="s">
        <v>453</v>
      </c>
      <c r="D193" s="63" t="s">
        <v>254</v>
      </c>
      <c r="E193" s="68">
        <v>1</v>
      </c>
      <c r="F193" s="69">
        <v>665</v>
      </c>
      <c r="G193" s="70">
        <f t="shared" si="4"/>
        <v>665</v>
      </c>
      <c r="H193" s="70"/>
      <c r="J193" s="73"/>
      <c r="K193" s="73"/>
    </row>
    <row r="194" s="50" customFormat="1" ht="14.4" outlineLevel="1" spans="1:11">
      <c r="A194" s="65">
        <v>191</v>
      </c>
      <c r="B194" s="67" t="s">
        <v>477</v>
      </c>
      <c r="C194" s="67" t="s">
        <v>453</v>
      </c>
      <c r="D194" s="63" t="s">
        <v>254</v>
      </c>
      <c r="E194" s="68">
        <v>1</v>
      </c>
      <c r="F194" s="69">
        <v>180.5</v>
      </c>
      <c r="G194" s="70">
        <f t="shared" si="4"/>
        <v>180.5</v>
      </c>
      <c r="H194" s="70"/>
      <c r="J194" s="73"/>
      <c r="K194" s="73"/>
    </row>
    <row r="195" s="50" customFormat="1" ht="14.4" outlineLevel="1" spans="1:11">
      <c r="A195" s="65">
        <v>192</v>
      </c>
      <c r="B195" s="67" t="s">
        <v>478</v>
      </c>
      <c r="C195" s="67" t="s">
        <v>453</v>
      </c>
      <c r="D195" s="63" t="s">
        <v>254</v>
      </c>
      <c r="E195" s="68">
        <v>1</v>
      </c>
      <c r="F195" s="69">
        <v>106.4</v>
      </c>
      <c r="G195" s="70">
        <f t="shared" si="4"/>
        <v>106.4</v>
      </c>
      <c r="H195" s="70"/>
      <c r="J195" s="73"/>
      <c r="K195" s="73"/>
    </row>
    <row r="196" s="50" customFormat="1" ht="27.6" outlineLevel="1" spans="1:11">
      <c r="A196" s="65">
        <v>193</v>
      </c>
      <c r="B196" s="67" t="s">
        <v>479</v>
      </c>
      <c r="C196" s="67" t="s">
        <v>480</v>
      </c>
      <c r="D196" s="63" t="s">
        <v>254</v>
      </c>
      <c r="E196" s="68">
        <v>1</v>
      </c>
      <c r="F196" s="69">
        <v>228</v>
      </c>
      <c r="G196" s="70">
        <f t="shared" si="4"/>
        <v>228</v>
      </c>
      <c r="H196" s="70"/>
      <c r="J196" s="73"/>
      <c r="K196" s="73"/>
    </row>
    <row r="197" s="50" customFormat="1" ht="14.4" outlineLevel="1" spans="1:11">
      <c r="A197" s="65">
        <v>194</v>
      </c>
      <c r="B197" s="67" t="s">
        <v>481</v>
      </c>
      <c r="C197" s="67" t="s">
        <v>482</v>
      </c>
      <c r="D197" s="63" t="s">
        <v>254</v>
      </c>
      <c r="E197" s="68">
        <v>1</v>
      </c>
      <c r="F197" s="69">
        <v>296.4</v>
      </c>
      <c r="G197" s="70">
        <f t="shared" si="4"/>
        <v>296.4</v>
      </c>
      <c r="H197" s="70"/>
      <c r="J197" s="73"/>
      <c r="K197" s="73"/>
    </row>
    <row r="198" s="50" customFormat="1" ht="27.6" outlineLevel="1" spans="1:11">
      <c r="A198" s="65">
        <v>195</v>
      </c>
      <c r="B198" s="67" t="s">
        <v>483</v>
      </c>
      <c r="C198" s="67" t="s">
        <v>484</v>
      </c>
      <c r="D198" s="63" t="s">
        <v>254</v>
      </c>
      <c r="E198" s="68">
        <v>1</v>
      </c>
      <c r="F198" s="69">
        <v>237.5</v>
      </c>
      <c r="G198" s="70">
        <f t="shared" si="4"/>
        <v>237.5</v>
      </c>
      <c r="H198" s="70"/>
      <c r="J198" s="73"/>
      <c r="K198" s="73"/>
    </row>
    <row r="199" s="50" customFormat="1" ht="27.6" outlineLevel="1" spans="1:11">
      <c r="A199" s="65">
        <v>196</v>
      </c>
      <c r="B199" s="67" t="s">
        <v>485</v>
      </c>
      <c r="C199" s="67" t="s">
        <v>484</v>
      </c>
      <c r="D199" s="63" t="s">
        <v>254</v>
      </c>
      <c r="E199" s="68">
        <v>1</v>
      </c>
      <c r="F199" s="69">
        <v>307.8</v>
      </c>
      <c r="G199" s="70">
        <f t="shared" si="4"/>
        <v>307.8</v>
      </c>
      <c r="H199" s="70"/>
      <c r="J199" s="73"/>
      <c r="K199" s="73"/>
    </row>
    <row r="200" s="50" customFormat="1" ht="27.6" outlineLevel="1" spans="1:11">
      <c r="A200" s="65">
        <v>197</v>
      </c>
      <c r="B200" s="67" t="s">
        <v>486</v>
      </c>
      <c r="C200" s="67" t="s">
        <v>484</v>
      </c>
      <c r="D200" s="63" t="s">
        <v>166</v>
      </c>
      <c r="E200" s="68">
        <v>1</v>
      </c>
      <c r="F200" s="69">
        <v>359.1</v>
      </c>
      <c r="G200" s="70">
        <f t="shared" si="4"/>
        <v>359.1</v>
      </c>
      <c r="H200" s="70"/>
      <c r="J200" s="73"/>
      <c r="K200" s="73"/>
    </row>
    <row r="201" s="50" customFormat="1" ht="27.6" outlineLevel="1" spans="1:11">
      <c r="A201" s="65">
        <v>198</v>
      </c>
      <c r="B201" s="67" t="s">
        <v>487</v>
      </c>
      <c r="C201" s="67" t="s">
        <v>488</v>
      </c>
      <c r="D201" s="63" t="s">
        <v>166</v>
      </c>
      <c r="E201" s="68">
        <v>1</v>
      </c>
      <c r="F201" s="69">
        <v>258.4</v>
      </c>
      <c r="G201" s="70">
        <f t="shared" si="4"/>
        <v>258.4</v>
      </c>
      <c r="H201" s="70"/>
      <c r="J201" s="73"/>
      <c r="K201" s="73"/>
    </row>
    <row r="202" s="50" customFormat="1" ht="27.6" outlineLevel="1" spans="1:11">
      <c r="A202" s="65">
        <v>199</v>
      </c>
      <c r="B202" s="67" t="s">
        <v>489</v>
      </c>
      <c r="C202" s="67" t="s">
        <v>488</v>
      </c>
      <c r="D202" s="63" t="s">
        <v>166</v>
      </c>
      <c r="E202" s="68">
        <v>1</v>
      </c>
      <c r="F202" s="69">
        <v>224.2</v>
      </c>
      <c r="G202" s="70">
        <f t="shared" si="4"/>
        <v>224.2</v>
      </c>
      <c r="H202" s="70"/>
      <c r="J202" s="73"/>
      <c r="K202" s="73"/>
    </row>
    <row r="203" s="50" customFormat="1" ht="14.4" outlineLevel="1" spans="1:11">
      <c r="A203" s="65">
        <v>200</v>
      </c>
      <c r="B203" s="67" t="s">
        <v>490</v>
      </c>
      <c r="C203" s="67"/>
      <c r="D203" s="63" t="s">
        <v>166</v>
      </c>
      <c r="E203" s="68">
        <v>1</v>
      </c>
      <c r="F203" s="69">
        <v>1064</v>
      </c>
      <c r="G203" s="70">
        <f t="shared" si="4"/>
        <v>1064</v>
      </c>
      <c r="H203" s="70"/>
      <c r="J203" s="73"/>
      <c r="K203" s="73"/>
    </row>
    <row r="204" s="49" customFormat="1" ht="14.4" spans="1:11">
      <c r="A204" s="65">
        <v>201</v>
      </c>
      <c r="B204" s="72" t="s">
        <v>491</v>
      </c>
      <c r="C204" s="74"/>
      <c r="D204" s="75"/>
      <c r="E204" s="68"/>
      <c r="F204" s="76"/>
      <c r="G204" s="75"/>
      <c r="H204" s="75"/>
      <c r="J204" s="71"/>
      <c r="K204" s="71"/>
    </row>
    <row r="205" s="50" customFormat="1" ht="55.2" outlineLevel="1" spans="1:11">
      <c r="A205" s="65">
        <v>202</v>
      </c>
      <c r="B205" s="67" t="s">
        <v>492</v>
      </c>
      <c r="C205" s="67" t="s">
        <v>493</v>
      </c>
      <c r="D205" s="63" t="s">
        <v>166</v>
      </c>
      <c r="E205" s="68">
        <v>1</v>
      </c>
      <c r="F205" s="69">
        <v>573.8</v>
      </c>
      <c r="G205" s="70">
        <f t="shared" ref="G205:G219" si="5">ROUND(E205*F205,2)</f>
        <v>573.8</v>
      </c>
      <c r="H205" s="70"/>
      <c r="J205" s="73"/>
      <c r="K205" s="73"/>
    </row>
    <row r="206" s="50" customFormat="1" ht="41.4" outlineLevel="1" spans="1:11">
      <c r="A206" s="65">
        <v>203</v>
      </c>
      <c r="B206" s="67" t="s">
        <v>494</v>
      </c>
      <c r="C206" s="67" t="s">
        <v>495</v>
      </c>
      <c r="D206" s="63" t="s">
        <v>166</v>
      </c>
      <c r="E206" s="68">
        <v>1</v>
      </c>
      <c r="F206" s="69">
        <v>538.08</v>
      </c>
      <c r="G206" s="70">
        <f t="shared" si="5"/>
        <v>538.08</v>
      </c>
      <c r="H206" s="70"/>
      <c r="J206" s="73"/>
      <c r="K206" s="73"/>
    </row>
    <row r="207" s="50" customFormat="1" ht="55.2" outlineLevel="1" spans="1:11">
      <c r="A207" s="65">
        <v>204</v>
      </c>
      <c r="B207" s="67" t="s">
        <v>496</v>
      </c>
      <c r="C207" s="67" t="s">
        <v>497</v>
      </c>
      <c r="D207" s="63" t="s">
        <v>166</v>
      </c>
      <c r="E207" s="68">
        <v>1</v>
      </c>
      <c r="F207" s="69">
        <v>519.65</v>
      </c>
      <c r="G207" s="70">
        <f t="shared" si="5"/>
        <v>519.65</v>
      </c>
      <c r="H207" s="70"/>
      <c r="J207" s="73"/>
      <c r="K207" s="73"/>
    </row>
    <row r="208" s="50" customFormat="1" ht="55.2" outlineLevel="1" spans="1:11">
      <c r="A208" s="65">
        <v>205</v>
      </c>
      <c r="B208" s="67" t="s">
        <v>498</v>
      </c>
      <c r="C208" s="67" t="s">
        <v>499</v>
      </c>
      <c r="D208" s="63" t="s">
        <v>166</v>
      </c>
      <c r="E208" s="68">
        <v>1</v>
      </c>
      <c r="F208" s="69">
        <v>464.74</v>
      </c>
      <c r="G208" s="70">
        <f t="shared" si="5"/>
        <v>464.74</v>
      </c>
      <c r="H208" s="70"/>
      <c r="J208" s="73"/>
      <c r="K208" s="73"/>
    </row>
    <row r="209" s="50" customFormat="1" ht="14.4" outlineLevel="1" spans="1:11">
      <c r="A209" s="65">
        <v>206</v>
      </c>
      <c r="B209" s="67" t="s">
        <v>500</v>
      </c>
      <c r="C209" s="67" t="s">
        <v>501</v>
      </c>
      <c r="D209" s="63" t="s">
        <v>166</v>
      </c>
      <c r="E209" s="68">
        <v>1</v>
      </c>
      <c r="F209" s="69">
        <v>70.8</v>
      </c>
      <c r="G209" s="70">
        <f t="shared" si="5"/>
        <v>70.8</v>
      </c>
      <c r="H209" s="70"/>
      <c r="J209" s="73"/>
      <c r="K209" s="73"/>
    </row>
    <row r="210" s="50" customFormat="1" ht="82.8" outlineLevel="1" spans="1:11">
      <c r="A210" s="65">
        <v>207</v>
      </c>
      <c r="B210" s="67" t="s">
        <v>502</v>
      </c>
      <c r="C210" s="67" t="s">
        <v>503</v>
      </c>
      <c r="D210" s="63" t="s">
        <v>166</v>
      </c>
      <c r="E210" s="68">
        <v>1</v>
      </c>
      <c r="F210" s="69">
        <v>326.3</v>
      </c>
      <c r="G210" s="70">
        <f t="shared" si="5"/>
        <v>326.3</v>
      </c>
      <c r="H210" s="70"/>
      <c r="J210" s="73"/>
      <c r="K210" s="73"/>
    </row>
    <row r="211" s="50" customFormat="1" ht="14.4" outlineLevel="1" spans="1:11">
      <c r="A211" s="65">
        <v>208</v>
      </c>
      <c r="B211" s="67" t="s">
        <v>504</v>
      </c>
      <c r="C211" s="67" t="s">
        <v>501</v>
      </c>
      <c r="D211" s="63" t="s">
        <v>48</v>
      </c>
      <c r="E211" s="68">
        <v>1</v>
      </c>
      <c r="F211" s="69">
        <v>83.6</v>
      </c>
      <c r="G211" s="70">
        <f t="shared" si="5"/>
        <v>83.6</v>
      </c>
      <c r="H211" s="70"/>
      <c r="J211" s="73"/>
      <c r="K211" s="73"/>
    </row>
    <row r="212" s="50" customFormat="1" ht="27.6" outlineLevel="1" spans="1:11">
      <c r="A212" s="65">
        <v>209</v>
      </c>
      <c r="B212" s="67" t="s">
        <v>505</v>
      </c>
      <c r="C212" s="67" t="s">
        <v>506</v>
      </c>
      <c r="D212" s="63" t="s">
        <v>223</v>
      </c>
      <c r="E212" s="68">
        <v>1</v>
      </c>
      <c r="F212" s="69">
        <v>951.52</v>
      </c>
      <c r="G212" s="70">
        <f t="shared" si="5"/>
        <v>951.52</v>
      </c>
      <c r="H212" s="70"/>
      <c r="J212" s="73"/>
      <c r="K212" s="73"/>
    </row>
    <row r="213" s="50" customFormat="1" ht="27.6" outlineLevel="1" spans="1:11">
      <c r="A213" s="65">
        <v>210</v>
      </c>
      <c r="B213" s="67" t="s">
        <v>507</v>
      </c>
      <c r="C213" s="67" t="s">
        <v>508</v>
      </c>
      <c r="D213" s="63" t="s">
        <v>223</v>
      </c>
      <c r="E213" s="68">
        <v>1</v>
      </c>
      <c r="F213" s="69">
        <v>801.8</v>
      </c>
      <c r="G213" s="70">
        <f t="shared" si="5"/>
        <v>801.8</v>
      </c>
      <c r="H213" s="70"/>
      <c r="J213" s="73"/>
      <c r="K213" s="73"/>
    </row>
    <row r="214" s="50" customFormat="1" ht="27.6" outlineLevel="1" spans="1:11">
      <c r="A214" s="65">
        <v>211</v>
      </c>
      <c r="B214" s="67" t="s">
        <v>509</v>
      </c>
      <c r="C214" s="67" t="s">
        <v>510</v>
      </c>
      <c r="D214" s="63" t="s">
        <v>223</v>
      </c>
      <c r="E214" s="68">
        <v>1</v>
      </c>
      <c r="F214" s="69">
        <v>503.5</v>
      </c>
      <c r="G214" s="70">
        <f t="shared" si="5"/>
        <v>503.5</v>
      </c>
      <c r="H214" s="70"/>
      <c r="J214" s="73"/>
      <c r="K214" s="73"/>
    </row>
    <row r="215" s="50" customFormat="1" ht="27.6" outlineLevel="1" spans="1:11">
      <c r="A215" s="65">
        <v>212</v>
      </c>
      <c r="B215" s="67" t="s">
        <v>511</v>
      </c>
      <c r="C215" s="67" t="s">
        <v>512</v>
      </c>
      <c r="D215" s="63" t="s">
        <v>223</v>
      </c>
      <c r="E215" s="68">
        <v>1</v>
      </c>
      <c r="F215" s="69">
        <v>128.4</v>
      </c>
      <c r="G215" s="70">
        <f t="shared" si="5"/>
        <v>128.4</v>
      </c>
      <c r="H215" s="70"/>
      <c r="J215" s="73"/>
      <c r="K215" s="73"/>
    </row>
    <row r="216" s="50" customFormat="1" ht="55.2" outlineLevel="1" spans="1:11">
      <c r="A216" s="65">
        <v>213</v>
      </c>
      <c r="B216" s="67" t="s">
        <v>513</v>
      </c>
      <c r="C216" s="67" t="s">
        <v>514</v>
      </c>
      <c r="D216" s="63" t="s">
        <v>166</v>
      </c>
      <c r="E216" s="68">
        <v>1</v>
      </c>
      <c r="F216" s="70">
        <v>75.3</v>
      </c>
      <c r="G216" s="70">
        <f t="shared" si="5"/>
        <v>75.3</v>
      </c>
      <c r="H216" s="70"/>
      <c r="J216" s="73"/>
      <c r="K216" s="73"/>
    </row>
    <row r="217" s="50" customFormat="1" ht="14.4" outlineLevel="1" spans="1:11">
      <c r="A217" s="65">
        <v>214</v>
      </c>
      <c r="B217" s="67" t="s">
        <v>515</v>
      </c>
      <c r="C217" s="67" t="s">
        <v>516</v>
      </c>
      <c r="D217" s="63" t="s">
        <v>517</v>
      </c>
      <c r="E217" s="68">
        <v>1</v>
      </c>
      <c r="F217" s="70">
        <v>80.62</v>
      </c>
      <c r="G217" s="70">
        <f t="shared" si="5"/>
        <v>80.62</v>
      </c>
      <c r="H217" s="70"/>
      <c r="J217" s="73"/>
      <c r="K217" s="73"/>
    </row>
    <row r="218" s="50" customFormat="1" ht="27.6" outlineLevel="1" spans="1:11">
      <c r="A218" s="65">
        <v>215</v>
      </c>
      <c r="B218" s="67" t="s">
        <v>518</v>
      </c>
      <c r="C218" s="67" t="s">
        <v>519</v>
      </c>
      <c r="D218" s="63" t="s">
        <v>223</v>
      </c>
      <c r="E218" s="68">
        <v>1</v>
      </c>
      <c r="F218" s="70">
        <v>488.1</v>
      </c>
      <c r="G218" s="70">
        <f t="shared" si="5"/>
        <v>488.1</v>
      </c>
      <c r="H218" s="70"/>
      <c r="J218" s="73"/>
      <c r="K218" s="73"/>
    </row>
    <row r="219" s="50" customFormat="1" ht="27.6" outlineLevel="1" spans="1:11">
      <c r="A219" s="65">
        <v>216</v>
      </c>
      <c r="B219" s="67" t="s">
        <v>518</v>
      </c>
      <c r="C219" s="67" t="s">
        <v>519</v>
      </c>
      <c r="D219" s="63" t="s">
        <v>223</v>
      </c>
      <c r="E219" s="68">
        <v>1</v>
      </c>
      <c r="F219" s="70">
        <v>2337</v>
      </c>
      <c r="G219" s="70">
        <f t="shared" si="5"/>
        <v>2337</v>
      </c>
      <c r="H219" s="70"/>
      <c r="J219" s="73"/>
      <c r="K219" s="73"/>
    </row>
    <row r="220" s="49" customFormat="1" ht="14.4" spans="1:11">
      <c r="A220" s="65">
        <v>217</v>
      </c>
      <c r="B220" s="72" t="s">
        <v>520</v>
      </c>
      <c r="C220" s="74"/>
      <c r="D220" s="75"/>
      <c r="E220" s="68"/>
      <c r="F220" s="76"/>
      <c r="G220" s="75"/>
      <c r="H220" s="75"/>
      <c r="J220" s="71"/>
      <c r="K220" s="71"/>
    </row>
    <row r="221" s="50" customFormat="1" ht="14.4" outlineLevel="1" spans="1:11">
      <c r="A221" s="65">
        <v>218</v>
      </c>
      <c r="B221" s="67" t="s">
        <v>521</v>
      </c>
      <c r="C221" s="67" t="s">
        <v>522</v>
      </c>
      <c r="D221" s="63" t="s">
        <v>48</v>
      </c>
      <c r="E221" s="68">
        <v>1</v>
      </c>
      <c r="F221" s="70">
        <v>60.28</v>
      </c>
      <c r="G221" s="70">
        <f t="shared" ref="G221:G284" si="6">ROUND(E221*F221,2)</f>
        <v>60.28</v>
      </c>
      <c r="H221" s="69"/>
      <c r="J221" s="73"/>
      <c r="K221" s="73"/>
    </row>
    <row r="222" s="50" customFormat="1" ht="14.4" outlineLevel="1" spans="1:11">
      <c r="A222" s="65">
        <v>219</v>
      </c>
      <c r="B222" s="67" t="s">
        <v>523</v>
      </c>
      <c r="C222" s="67"/>
      <c r="D222" s="63" t="s">
        <v>48</v>
      </c>
      <c r="E222" s="68">
        <v>1</v>
      </c>
      <c r="F222" s="70">
        <v>68.5</v>
      </c>
      <c r="G222" s="70">
        <f t="shared" si="6"/>
        <v>68.5</v>
      </c>
      <c r="H222" s="69"/>
      <c r="J222" s="73"/>
      <c r="K222" s="73"/>
    </row>
    <row r="223" s="50" customFormat="1" ht="14.4" outlineLevel="1" spans="1:11">
      <c r="A223" s="65">
        <v>220</v>
      </c>
      <c r="B223" s="67" t="s">
        <v>524</v>
      </c>
      <c r="C223" s="67"/>
      <c r="D223" s="63" t="s">
        <v>48</v>
      </c>
      <c r="E223" s="68">
        <v>1</v>
      </c>
      <c r="F223" s="70">
        <v>82.6</v>
      </c>
      <c r="G223" s="70">
        <f t="shared" si="6"/>
        <v>82.6</v>
      </c>
      <c r="H223" s="69"/>
      <c r="J223" s="73"/>
      <c r="K223" s="73"/>
    </row>
    <row r="224" s="50" customFormat="1" ht="14.4" outlineLevel="1" spans="1:11">
      <c r="A224" s="65">
        <v>221</v>
      </c>
      <c r="B224" s="67" t="s">
        <v>525</v>
      </c>
      <c r="C224" s="67"/>
      <c r="D224" s="63" t="s">
        <v>48</v>
      </c>
      <c r="E224" s="68">
        <v>1</v>
      </c>
      <c r="F224" s="70">
        <v>152.76</v>
      </c>
      <c r="G224" s="70">
        <f t="shared" si="6"/>
        <v>152.76</v>
      </c>
      <c r="H224" s="69"/>
      <c r="J224" s="73"/>
      <c r="K224" s="73"/>
    </row>
    <row r="225" s="50" customFormat="1" ht="14.4" outlineLevel="1" spans="1:11">
      <c r="A225" s="65">
        <v>222</v>
      </c>
      <c r="B225" s="67" t="s">
        <v>526</v>
      </c>
      <c r="C225" s="67"/>
      <c r="D225" s="63" t="s">
        <v>48</v>
      </c>
      <c r="E225" s="68">
        <v>1</v>
      </c>
      <c r="F225" s="70">
        <v>177.84</v>
      </c>
      <c r="G225" s="70">
        <f t="shared" si="6"/>
        <v>177.84</v>
      </c>
      <c r="H225" s="69"/>
      <c r="J225" s="73"/>
      <c r="K225" s="73"/>
    </row>
    <row r="226" s="50" customFormat="1" ht="14.4" outlineLevel="1" spans="1:11">
      <c r="A226" s="65">
        <v>223</v>
      </c>
      <c r="B226" s="67" t="s">
        <v>527</v>
      </c>
      <c r="C226" s="67"/>
      <c r="D226" s="63" t="s">
        <v>48</v>
      </c>
      <c r="E226" s="68">
        <v>1</v>
      </c>
      <c r="F226" s="77">
        <v>41.1</v>
      </c>
      <c r="G226" s="70">
        <f t="shared" si="6"/>
        <v>41.1</v>
      </c>
      <c r="H226" s="69"/>
      <c r="J226" s="73"/>
      <c r="K226" s="73"/>
    </row>
    <row r="227" s="50" customFormat="1" ht="14.4" outlineLevel="1" spans="1:11">
      <c r="A227" s="65">
        <v>224</v>
      </c>
      <c r="B227" s="67" t="s">
        <v>528</v>
      </c>
      <c r="C227" s="67"/>
      <c r="D227" s="63" t="s">
        <v>48</v>
      </c>
      <c r="E227" s="68">
        <v>1</v>
      </c>
      <c r="F227" s="70">
        <v>43.3</v>
      </c>
      <c r="G227" s="70">
        <f t="shared" si="6"/>
        <v>43.3</v>
      </c>
      <c r="H227" s="69"/>
      <c r="J227" s="73"/>
      <c r="K227" s="73"/>
    </row>
    <row r="228" s="50" customFormat="1" ht="14.4" outlineLevel="1" spans="1:11">
      <c r="A228" s="65">
        <v>225</v>
      </c>
      <c r="B228" s="67" t="s">
        <v>529</v>
      </c>
      <c r="C228" s="67"/>
      <c r="D228" s="63" t="s">
        <v>48</v>
      </c>
      <c r="E228" s="68">
        <v>1</v>
      </c>
      <c r="F228" s="70">
        <v>45.6</v>
      </c>
      <c r="G228" s="70">
        <f t="shared" si="6"/>
        <v>45.6</v>
      </c>
      <c r="H228" s="69"/>
      <c r="J228" s="73"/>
      <c r="K228" s="73"/>
    </row>
    <row r="229" s="50" customFormat="1" ht="14.4" outlineLevel="1" spans="1:11">
      <c r="A229" s="65">
        <v>226</v>
      </c>
      <c r="B229" s="67" t="s">
        <v>530</v>
      </c>
      <c r="C229" s="67"/>
      <c r="D229" s="63" t="s">
        <v>48</v>
      </c>
      <c r="E229" s="68">
        <v>1</v>
      </c>
      <c r="F229" s="70">
        <v>64.22</v>
      </c>
      <c r="G229" s="70">
        <f t="shared" si="6"/>
        <v>64.22</v>
      </c>
      <c r="H229" s="69"/>
      <c r="J229" s="73"/>
      <c r="K229" s="73"/>
    </row>
    <row r="230" s="50" customFormat="1" ht="14.4" outlineLevel="1" spans="1:11">
      <c r="A230" s="65">
        <v>227</v>
      </c>
      <c r="B230" s="67" t="s">
        <v>531</v>
      </c>
      <c r="C230" s="67"/>
      <c r="D230" s="63" t="s">
        <v>48</v>
      </c>
      <c r="E230" s="68">
        <v>1</v>
      </c>
      <c r="F230" s="77">
        <f>109.02+8.4</f>
        <v>117.42</v>
      </c>
      <c r="G230" s="70">
        <f t="shared" si="6"/>
        <v>117.42</v>
      </c>
      <c r="H230" s="69"/>
      <c r="J230" s="73"/>
      <c r="K230" s="73"/>
    </row>
    <row r="231" s="50" customFormat="1" ht="14.4" outlineLevel="1" spans="1:11">
      <c r="A231" s="65">
        <v>228</v>
      </c>
      <c r="B231" s="67" t="s">
        <v>532</v>
      </c>
      <c r="C231" s="67"/>
      <c r="D231" s="63" t="s">
        <v>48</v>
      </c>
      <c r="E231" s="68">
        <v>1</v>
      </c>
      <c r="F231" s="77">
        <f>113.59+8.03</f>
        <v>121.62</v>
      </c>
      <c r="G231" s="70">
        <f t="shared" si="6"/>
        <v>121.62</v>
      </c>
      <c r="H231" s="69"/>
      <c r="J231" s="73"/>
      <c r="K231" s="73"/>
    </row>
    <row r="232" s="50" customFormat="1" ht="14.4" outlineLevel="1" spans="1:11">
      <c r="A232" s="65">
        <v>229</v>
      </c>
      <c r="B232" s="67" t="s">
        <v>533</v>
      </c>
      <c r="C232" s="67"/>
      <c r="D232" s="63" t="s">
        <v>48</v>
      </c>
      <c r="E232" s="68">
        <v>1</v>
      </c>
      <c r="F232" s="77">
        <f>165.69+8.44</f>
        <v>174.13</v>
      </c>
      <c r="G232" s="70">
        <f t="shared" si="6"/>
        <v>174.13</v>
      </c>
      <c r="H232" s="69"/>
      <c r="J232" s="73"/>
      <c r="K232" s="73"/>
    </row>
    <row r="233" s="50" customFormat="1" ht="14.4" outlineLevel="1" spans="1:11">
      <c r="A233" s="65">
        <v>230</v>
      </c>
      <c r="B233" s="67" t="s">
        <v>534</v>
      </c>
      <c r="C233" s="67"/>
      <c r="D233" s="63" t="s">
        <v>48</v>
      </c>
      <c r="E233" s="68">
        <v>1</v>
      </c>
      <c r="F233" s="70">
        <v>345.8</v>
      </c>
      <c r="G233" s="70">
        <f t="shared" si="6"/>
        <v>345.8</v>
      </c>
      <c r="H233" s="69"/>
      <c r="J233" s="73"/>
      <c r="K233" s="73"/>
    </row>
    <row r="234" s="50" customFormat="1" ht="14.4" outlineLevel="1" spans="1:11">
      <c r="A234" s="65">
        <v>231</v>
      </c>
      <c r="B234" s="67" t="s">
        <v>535</v>
      </c>
      <c r="C234" s="67"/>
      <c r="D234" s="63" t="s">
        <v>48</v>
      </c>
      <c r="E234" s="68">
        <v>1</v>
      </c>
      <c r="F234" s="70">
        <v>361</v>
      </c>
      <c r="G234" s="70">
        <f t="shared" si="6"/>
        <v>361</v>
      </c>
      <c r="H234" s="69"/>
      <c r="J234" s="73"/>
      <c r="K234" s="73"/>
    </row>
    <row r="235" s="50" customFormat="1" ht="14.4" outlineLevel="1" spans="1:11">
      <c r="A235" s="65">
        <v>232</v>
      </c>
      <c r="B235" s="67" t="s">
        <v>536</v>
      </c>
      <c r="C235" s="67"/>
      <c r="D235" s="63" t="s">
        <v>48</v>
      </c>
      <c r="E235" s="68">
        <v>1</v>
      </c>
      <c r="F235" s="70">
        <v>383.04</v>
      </c>
      <c r="G235" s="70">
        <f t="shared" si="6"/>
        <v>383.04</v>
      </c>
      <c r="H235" s="69"/>
      <c r="J235" s="73"/>
      <c r="K235" s="73"/>
    </row>
    <row r="236" s="50" customFormat="1" ht="14.4" outlineLevel="1" spans="1:11">
      <c r="A236" s="65">
        <v>233</v>
      </c>
      <c r="B236" s="67" t="s">
        <v>537</v>
      </c>
      <c r="C236" s="67"/>
      <c r="D236" s="63" t="s">
        <v>48</v>
      </c>
      <c r="E236" s="68">
        <v>1</v>
      </c>
      <c r="F236" s="70">
        <v>422.18</v>
      </c>
      <c r="G236" s="70">
        <f t="shared" si="6"/>
        <v>422.18</v>
      </c>
      <c r="H236" s="69"/>
      <c r="J236" s="73"/>
      <c r="K236" s="73"/>
    </row>
    <row r="237" s="50" customFormat="1" ht="14.4" outlineLevel="1" spans="1:11">
      <c r="A237" s="65">
        <v>234</v>
      </c>
      <c r="B237" s="67" t="s">
        <v>538</v>
      </c>
      <c r="C237" s="67" t="s">
        <v>453</v>
      </c>
      <c r="D237" s="63" t="s">
        <v>539</v>
      </c>
      <c r="E237" s="68">
        <v>1</v>
      </c>
      <c r="F237" s="70">
        <v>598.5</v>
      </c>
      <c r="G237" s="70">
        <f t="shared" si="6"/>
        <v>598.5</v>
      </c>
      <c r="H237" s="69"/>
      <c r="J237" s="73"/>
      <c r="K237" s="73"/>
    </row>
    <row r="238" s="50" customFormat="1" ht="14.4" outlineLevel="1" spans="1:11">
      <c r="A238" s="65">
        <v>235</v>
      </c>
      <c r="B238" s="67" t="s">
        <v>540</v>
      </c>
      <c r="C238" s="67"/>
      <c r="D238" s="63" t="s">
        <v>539</v>
      </c>
      <c r="E238" s="68">
        <v>1</v>
      </c>
      <c r="F238" s="70">
        <v>1672</v>
      </c>
      <c r="G238" s="70">
        <f t="shared" si="6"/>
        <v>1672</v>
      </c>
      <c r="H238" s="69"/>
      <c r="J238" s="73"/>
      <c r="K238" s="73"/>
    </row>
    <row r="239" s="50" customFormat="1" ht="27.6" outlineLevel="1" spans="1:11">
      <c r="A239" s="65">
        <v>236</v>
      </c>
      <c r="B239" s="67" t="s">
        <v>541</v>
      </c>
      <c r="C239" s="67" t="s">
        <v>542</v>
      </c>
      <c r="D239" s="63" t="s">
        <v>90</v>
      </c>
      <c r="E239" s="63">
        <v>1</v>
      </c>
      <c r="F239" s="63">
        <v>969</v>
      </c>
      <c r="G239" s="63">
        <f t="shared" si="6"/>
        <v>969</v>
      </c>
      <c r="H239" s="69"/>
      <c r="J239" s="73"/>
      <c r="K239" s="73"/>
    </row>
    <row r="240" s="50" customFormat="1" ht="14.4" outlineLevel="1" spans="1:11">
      <c r="A240" s="65">
        <v>237</v>
      </c>
      <c r="B240" s="67" t="s">
        <v>543</v>
      </c>
      <c r="C240" s="67" t="s">
        <v>544</v>
      </c>
      <c r="D240" s="63" t="s">
        <v>96</v>
      </c>
      <c r="E240" s="63">
        <v>1</v>
      </c>
      <c r="F240" s="63">
        <v>307.8</v>
      </c>
      <c r="G240" s="63">
        <f t="shared" si="6"/>
        <v>307.8</v>
      </c>
      <c r="H240" s="69"/>
      <c r="J240" s="73"/>
      <c r="K240" s="73"/>
    </row>
    <row r="241" s="50" customFormat="1" ht="27.6" outlineLevel="1" spans="1:11">
      <c r="A241" s="65">
        <v>238</v>
      </c>
      <c r="B241" s="67" t="s">
        <v>545</v>
      </c>
      <c r="C241" s="67" t="s">
        <v>546</v>
      </c>
      <c r="D241" s="63" t="s">
        <v>223</v>
      </c>
      <c r="E241" s="63">
        <v>1</v>
      </c>
      <c r="F241" s="63">
        <v>5320</v>
      </c>
      <c r="G241" s="63">
        <f t="shared" si="6"/>
        <v>5320</v>
      </c>
      <c r="H241" s="69"/>
      <c r="J241" s="73"/>
      <c r="K241" s="73"/>
    </row>
    <row r="242" s="50" customFormat="1" ht="14.4" outlineLevel="1" spans="1:11">
      <c r="A242" s="65">
        <v>239</v>
      </c>
      <c r="B242" s="67" t="s">
        <v>547</v>
      </c>
      <c r="C242" s="67" t="s">
        <v>548</v>
      </c>
      <c r="D242" s="63" t="s">
        <v>223</v>
      </c>
      <c r="E242" s="63">
        <v>1</v>
      </c>
      <c r="F242" s="63">
        <v>5282</v>
      </c>
      <c r="G242" s="63">
        <f t="shared" si="6"/>
        <v>5282</v>
      </c>
      <c r="H242" s="69"/>
      <c r="J242" s="73"/>
      <c r="K242" s="73"/>
    </row>
    <row r="243" s="50" customFormat="1" ht="14.4" outlineLevel="1" spans="1:11">
      <c r="A243" s="65">
        <v>240</v>
      </c>
      <c r="B243" s="67" t="s">
        <v>549</v>
      </c>
      <c r="C243" s="67" t="s">
        <v>550</v>
      </c>
      <c r="D243" s="63" t="s">
        <v>223</v>
      </c>
      <c r="E243" s="63">
        <v>1</v>
      </c>
      <c r="F243" s="63">
        <v>2774</v>
      </c>
      <c r="G243" s="63">
        <f t="shared" si="6"/>
        <v>2774</v>
      </c>
      <c r="H243" s="69"/>
      <c r="J243" s="73"/>
      <c r="K243" s="73"/>
    </row>
    <row r="244" s="50" customFormat="1" ht="27.6" outlineLevel="1" spans="1:11">
      <c r="A244" s="65">
        <v>241</v>
      </c>
      <c r="B244" s="67" t="s">
        <v>551</v>
      </c>
      <c r="C244" s="67" t="s">
        <v>552</v>
      </c>
      <c r="D244" s="63" t="s">
        <v>166</v>
      </c>
      <c r="E244" s="63">
        <v>1</v>
      </c>
      <c r="F244" s="63">
        <v>155.8</v>
      </c>
      <c r="G244" s="63">
        <f t="shared" si="6"/>
        <v>155.8</v>
      </c>
      <c r="H244" s="69"/>
      <c r="J244" s="73"/>
      <c r="K244" s="73"/>
    </row>
    <row r="245" s="50" customFormat="1" ht="41.4" outlineLevel="1" spans="1:11">
      <c r="A245" s="65">
        <v>242</v>
      </c>
      <c r="B245" s="67" t="s">
        <v>553</v>
      </c>
      <c r="C245" s="67" t="s">
        <v>554</v>
      </c>
      <c r="D245" s="63" t="s">
        <v>48</v>
      </c>
      <c r="E245" s="63">
        <v>1</v>
      </c>
      <c r="F245" s="63">
        <v>39.9</v>
      </c>
      <c r="G245" s="63">
        <f t="shared" si="6"/>
        <v>39.9</v>
      </c>
      <c r="H245" s="69"/>
      <c r="J245" s="73"/>
      <c r="K245" s="73"/>
    </row>
    <row r="246" s="50" customFormat="1" ht="41.4" outlineLevel="1" spans="1:11">
      <c r="A246" s="65">
        <v>243</v>
      </c>
      <c r="B246" s="67" t="s">
        <v>555</v>
      </c>
      <c r="C246" s="67" t="s">
        <v>554</v>
      </c>
      <c r="D246" s="63" t="s">
        <v>48</v>
      </c>
      <c r="E246" s="63">
        <v>1</v>
      </c>
      <c r="F246" s="63">
        <v>30.4</v>
      </c>
      <c r="G246" s="63">
        <f t="shared" si="6"/>
        <v>30.4</v>
      </c>
      <c r="H246" s="69"/>
      <c r="J246" s="73"/>
      <c r="K246" s="73"/>
    </row>
    <row r="247" s="50" customFormat="1" ht="41.4" outlineLevel="1" spans="1:11">
      <c r="A247" s="65">
        <v>244</v>
      </c>
      <c r="B247" s="67" t="s">
        <v>556</v>
      </c>
      <c r="C247" s="67" t="s">
        <v>554</v>
      </c>
      <c r="D247" s="63" t="s">
        <v>48</v>
      </c>
      <c r="E247" s="63">
        <v>1</v>
      </c>
      <c r="F247" s="63">
        <v>22.04</v>
      </c>
      <c r="G247" s="63">
        <f t="shared" si="6"/>
        <v>22.04</v>
      </c>
      <c r="H247" s="69"/>
      <c r="J247" s="73"/>
      <c r="K247" s="73"/>
    </row>
    <row r="248" s="50" customFormat="1" ht="41.4" outlineLevel="1" spans="1:11">
      <c r="A248" s="65">
        <v>245</v>
      </c>
      <c r="B248" s="67" t="s">
        <v>557</v>
      </c>
      <c r="C248" s="67" t="s">
        <v>554</v>
      </c>
      <c r="D248" s="63" t="s">
        <v>48</v>
      </c>
      <c r="E248" s="63">
        <v>1</v>
      </c>
      <c r="F248" s="63">
        <v>15.01</v>
      </c>
      <c r="G248" s="63">
        <f t="shared" si="6"/>
        <v>15.01</v>
      </c>
      <c r="H248" s="69"/>
      <c r="J248" s="73"/>
      <c r="K248" s="73"/>
    </row>
    <row r="249" s="50" customFormat="1" ht="27.6" outlineLevel="1" spans="1:11">
      <c r="A249" s="65">
        <v>246</v>
      </c>
      <c r="B249" s="67" t="s">
        <v>558</v>
      </c>
      <c r="C249" s="67" t="s">
        <v>559</v>
      </c>
      <c r="D249" s="63" t="s">
        <v>539</v>
      </c>
      <c r="E249" s="63">
        <v>1</v>
      </c>
      <c r="F249" s="63">
        <v>923.4</v>
      </c>
      <c r="G249" s="63">
        <f t="shared" si="6"/>
        <v>923.4</v>
      </c>
      <c r="H249" s="69"/>
      <c r="J249" s="73"/>
      <c r="K249" s="73"/>
    </row>
    <row r="250" s="50" customFormat="1" ht="27.6" outlineLevel="1" spans="1:11">
      <c r="A250" s="65">
        <v>247</v>
      </c>
      <c r="B250" s="67" t="s">
        <v>560</v>
      </c>
      <c r="C250" s="67" t="s">
        <v>561</v>
      </c>
      <c r="D250" s="63" t="s">
        <v>539</v>
      </c>
      <c r="E250" s="63">
        <v>1</v>
      </c>
      <c r="F250" s="63">
        <v>744.8</v>
      </c>
      <c r="G250" s="63">
        <f t="shared" si="6"/>
        <v>744.8</v>
      </c>
      <c r="H250" s="69"/>
      <c r="J250" s="73"/>
      <c r="K250" s="73"/>
    </row>
    <row r="251" s="50" customFormat="1" ht="14.4" outlineLevel="1" spans="1:11">
      <c r="A251" s="65">
        <v>248</v>
      </c>
      <c r="B251" s="67" t="s">
        <v>562</v>
      </c>
      <c r="C251" s="67" t="s">
        <v>563</v>
      </c>
      <c r="D251" s="63" t="s">
        <v>539</v>
      </c>
      <c r="E251" s="63">
        <v>1</v>
      </c>
      <c r="F251" s="63">
        <v>2219.36</v>
      </c>
      <c r="G251" s="63">
        <f t="shared" si="6"/>
        <v>2219.36</v>
      </c>
      <c r="H251" s="69"/>
      <c r="J251" s="73"/>
      <c r="K251" s="73"/>
    </row>
    <row r="252" s="50" customFormat="1" ht="27.6" outlineLevel="1" spans="1:11">
      <c r="A252" s="65">
        <v>249</v>
      </c>
      <c r="B252" s="67" t="s">
        <v>564</v>
      </c>
      <c r="C252" s="67" t="s">
        <v>565</v>
      </c>
      <c r="D252" s="63" t="s">
        <v>539</v>
      </c>
      <c r="E252" s="63">
        <v>1</v>
      </c>
      <c r="F252" s="63">
        <v>1359.7</v>
      </c>
      <c r="G252" s="63">
        <f t="shared" si="6"/>
        <v>1359.7</v>
      </c>
      <c r="H252" s="69"/>
      <c r="J252" s="73"/>
      <c r="K252" s="73"/>
    </row>
    <row r="253" s="50" customFormat="1" ht="27.6" outlineLevel="1" spans="1:11">
      <c r="A253" s="65">
        <v>250</v>
      </c>
      <c r="B253" s="67" t="s">
        <v>566</v>
      </c>
      <c r="C253" s="67" t="s">
        <v>567</v>
      </c>
      <c r="D253" s="63" t="s">
        <v>539</v>
      </c>
      <c r="E253" s="63">
        <v>1</v>
      </c>
      <c r="F253" s="63">
        <v>539.84</v>
      </c>
      <c r="G253" s="63">
        <f t="shared" si="6"/>
        <v>539.84</v>
      </c>
      <c r="H253" s="69"/>
      <c r="J253" s="73"/>
      <c r="K253" s="73"/>
    </row>
    <row r="254" s="50" customFormat="1" ht="27.6" outlineLevel="1" spans="1:11">
      <c r="A254" s="65">
        <v>251</v>
      </c>
      <c r="B254" s="67" t="s">
        <v>568</v>
      </c>
      <c r="C254" s="67" t="s">
        <v>569</v>
      </c>
      <c r="D254" s="63" t="s">
        <v>539</v>
      </c>
      <c r="E254" s="63">
        <v>1</v>
      </c>
      <c r="F254" s="63">
        <v>2745.3</v>
      </c>
      <c r="G254" s="63">
        <f t="shared" si="6"/>
        <v>2745.3</v>
      </c>
      <c r="H254" s="69"/>
      <c r="J254" s="73"/>
      <c r="K254" s="73"/>
    </row>
    <row r="255" s="50" customFormat="1" ht="14.4" outlineLevel="1" spans="1:11">
      <c r="A255" s="65">
        <v>252</v>
      </c>
      <c r="B255" s="67" t="s">
        <v>570</v>
      </c>
      <c r="C255" s="67" t="s">
        <v>89</v>
      </c>
      <c r="D255" s="63" t="s">
        <v>90</v>
      </c>
      <c r="E255" s="63">
        <v>1</v>
      </c>
      <c r="F255" s="63">
        <v>418</v>
      </c>
      <c r="G255" s="63">
        <f t="shared" si="6"/>
        <v>418</v>
      </c>
      <c r="H255" s="69"/>
      <c r="J255" s="73"/>
      <c r="K255" s="73"/>
    </row>
    <row r="256" s="50" customFormat="1" ht="14.4" outlineLevel="1" spans="1:11">
      <c r="A256" s="65">
        <v>253</v>
      </c>
      <c r="B256" s="67" t="s">
        <v>571</v>
      </c>
      <c r="C256" s="67" t="s">
        <v>89</v>
      </c>
      <c r="D256" s="63" t="s">
        <v>90</v>
      </c>
      <c r="E256" s="63">
        <v>1</v>
      </c>
      <c r="F256" s="63">
        <v>494</v>
      </c>
      <c r="G256" s="63">
        <f t="shared" si="6"/>
        <v>494</v>
      </c>
      <c r="H256" s="69"/>
      <c r="J256" s="73"/>
      <c r="K256" s="73"/>
    </row>
    <row r="257" s="50" customFormat="1" ht="14.4" outlineLevel="1" spans="1:11">
      <c r="A257" s="65">
        <v>254</v>
      </c>
      <c r="B257" s="67" t="s">
        <v>572</v>
      </c>
      <c r="C257" s="67" t="s">
        <v>573</v>
      </c>
      <c r="D257" s="63" t="s">
        <v>48</v>
      </c>
      <c r="E257" s="63">
        <v>1</v>
      </c>
      <c r="F257" s="63">
        <v>235.6</v>
      </c>
      <c r="G257" s="63">
        <f t="shared" si="6"/>
        <v>235.6</v>
      </c>
      <c r="H257" s="69"/>
      <c r="J257" s="73"/>
      <c r="K257" s="73"/>
    </row>
    <row r="258" s="50" customFormat="1" ht="14.4" outlineLevel="1" spans="1:11">
      <c r="A258" s="65">
        <v>255</v>
      </c>
      <c r="B258" s="67" t="s">
        <v>574</v>
      </c>
      <c r="C258" s="67" t="s">
        <v>573</v>
      </c>
      <c r="D258" s="63" t="s">
        <v>48</v>
      </c>
      <c r="E258" s="63">
        <v>1</v>
      </c>
      <c r="F258" s="63">
        <v>174.8</v>
      </c>
      <c r="G258" s="63">
        <f t="shared" si="6"/>
        <v>174.8</v>
      </c>
      <c r="H258" s="69"/>
      <c r="J258" s="73"/>
      <c r="K258" s="73"/>
    </row>
    <row r="259" s="50" customFormat="1" ht="14.4" outlineLevel="1" spans="1:11">
      <c r="A259" s="65">
        <v>256</v>
      </c>
      <c r="B259" s="67" t="s">
        <v>575</v>
      </c>
      <c r="C259" s="67" t="s">
        <v>573</v>
      </c>
      <c r="D259" s="63" t="s">
        <v>48</v>
      </c>
      <c r="E259" s="63">
        <v>1</v>
      </c>
      <c r="F259" s="63">
        <v>482.6</v>
      </c>
      <c r="G259" s="63">
        <f t="shared" si="6"/>
        <v>482.6</v>
      </c>
      <c r="H259" s="69"/>
      <c r="J259" s="73"/>
      <c r="K259" s="73"/>
    </row>
    <row r="260" s="50" customFormat="1" ht="14.4" outlineLevel="1" spans="1:11">
      <c r="A260" s="65">
        <v>257</v>
      </c>
      <c r="B260" s="67" t="s">
        <v>576</v>
      </c>
      <c r="C260" s="67" t="s">
        <v>577</v>
      </c>
      <c r="D260" s="63" t="s">
        <v>96</v>
      </c>
      <c r="E260" s="63">
        <v>1</v>
      </c>
      <c r="F260" s="63">
        <v>103.2</v>
      </c>
      <c r="G260" s="63">
        <f t="shared" si="6"/>
        <v>103.2</v>
      </c>
      <c r="H260" s="69"/>
      <c r="J260" s="73"/>
      <c r="K260" s="73"/>
    </row>
    <row r="261" s="50" customFormat="1" ht="14.4" outlineLevel="1" spans="1:11">
      <c r="A261" s="65">
        <v>258</v>
      </c>
      <c r="B261" s="67" t="s">
        <v>578</v>
      </c>
      <c r="C261" s="67" t="s">
        <v>577</v>
      </c>
      <c r="D261" s="63" t="s">
        <v>96</v>
      </c>
      <c r="E261" s="63">
        <v>1</v>
      </c>
      <c r="F261" s="63">
        <v>192.24</v>
      </c>
      <c r="G261" s="63">
        <f t="shared" si="6"/>
        <v>192.24</v>
      </c>
      <c r="H261" s="69"/>
      <c r="J261" s="73"/>
      <c r="K261" s="73"/>
    </row>
    <row r="262" s="50" customFormat="1" ht="14.4" outlineLevel="1" spans="1:11">
      <c r="A262" s="65">
        <v>259</v>
      </c>
      <c r="B262" s="67" t="s">
        <v>579</v>
      </c>
      <c r="C262" s="67" t="s">
        <v>577</v>
      </c>
      <c r="D262" s="63" t="s">
        <v>96</v>
      </c>
      <c r="E262" s="63">
        <v>1</v>
      </c>
      <c r="F262" s="63">
        <v>533.75</v>
      </c>
      <c r="G262" s="63">
        <f t="shared" si="6"/>
        <v>533.75</v>
      </c>
      <c r="H262" s="69"/>
      <c r="J262" s="73"/>
      <c r="K262" s="73"/>
    </row>
    <row r="263" s="50" customFormat="1" ht="14.4" outlineLevel="1" spans="1:11">
      <c r="A263" s="65">
        <v>260</v>
      </c>
      <c r="B263" s="67" t="s">
        <v>580</v>
      </c>
      <c r="C263" s="67" t="s">
        <v>577</v>
      </c>
      <c r="D263" s="63" t="s">
        <v>96</v>
      </c>
      <c r="E263" s="63">
        <v>1</v>
      </c>
      <c r="F263" s="63">
        <v>476.79</v>
      </c>
      <c r="G263" s="63">
        <f t="shared" si="6"/>
        <v>476.79</v>
      </c>
      <c r="H263" s="69"/>
      <c r="J263" s="73"/>
      <c r="K263" s="73"/>
    </row>
    <row r="264" s="50" customFormat="1" ht="14.4" outlineLevel="1" spans="1:11">
      <c r="A264" s="65">
        <v>261</v>
      </c>
      <c r="B264" s="67" t="s">
        <v>581</v>
      </c>
      <c r="C264" s="67" t="s">
        <v>582</v>
      </c>
      <c r="D264" s="63" t="s">
        <v>96</v>
      </c>
      <c r="E264" s="63">
        <v>1</v>
      </c>
      <c r="F264" s="63">
        <v>741.99</v>
      </c>
      <c r="G264" s="63">
        <f t="shared" si="6"/>
        <v>741.99</v>
      </c>
      <c r="H264" s="69"/>
      <c r="J264" s="73"/>
      <c r="K264" s="73"/>
    </row>
    <row r="265" s="50" customFormat="1" ht="41.4" outlineLevel="1" spans="1:11">
      <c r="A265" s="65">
        <v>262</v>
      </c>
      <c r="B265" s="67" t="s">
        <v>583</v>
      </c>
      <c r="C265" s="67" t="s">
        <v>554</v>
      </c>
      <c r="D265" s="63" t="s">
        <v>48</v>
      </c>
      <c r="E265" s="63">
        <v>1</v>
      </c>
      <c r="F265" s="63">
        <v>792.95</v>
      </c>
      <c r="G265" s="63">
        <f t="shared" si="6"/>
        <v>792.95</v>
      </c>
      <c r="H265" s="69"/>
      <c r="J265" s="73"/>
      <c r="K265" s="73"/>
    </row>
    <row r="266" s="50" customFormat="1" ht="41.4" outlineLevel="1" spans="1:11">
      <c r="A266" s="65">
        <v>263</v>
      </c>
      <c r="B266" s="67" t="s">
        <v>584</v>
      </c>
      <c r="C266" s="67" t="s">
        <v>554</v>
      </c>
      <c r="D266" s="63" t="s">
        <v>48</v>
      </c>
      <c r="E266" s="63">
        <v>1</v>
      </c>
      <c r="F266" s="63">
        <v>1085</v>
      </c>
      <c r="G266" s="63">
        <f t="shared" si="6"/>
        <v>1085</v>
      </c>
      <c r="H266" s="69"/>
      <c r="J266" s="73"/>
      <c r="K266" s="73"/>
    </row>
    <row r="267" s="50" customFormat="1" ht="41.4" outlineLevel="1" spans="1:11">
      <c r="A267" s="65">
        <v>264</v>
      </c>
      <c r="B267" s="67" t="s">
        <v>585</v>
      </c>
      <c r="C267" s="67" t="s">
        <v>554</v>
      </c>
      <c r="D267" s="63" t="s">
        <v>48</v>
      </c>
      <c r="E267" s="63">
        <v>1</v>
      </c>
      <c r="F267" s="63">
        <v>136.04</v>
      </c>
      <c r="G267" s="63">
        <f t="shared" si="6"/>
        <v>136.04</v>
      </c>
      <c r="H267" s="69"/>
      <c r="J267" s="73"/>
      <c r="K267" s="73"/>
    </row>
    <row r="268" s="50" customFormat="1" ht="41.4" outlineLevel="1" spans="1:11">
      <c r="A268" s="65">
        <v>265</v>
      </c>
      <c r="B268" s="67" t="s">
        <v>586</v>
      </c>
      <c r="C268" s="67" t="s">
        <v>554</v>
      </c>
      <c r="D268" s="63" t="s">
        <v>48</v>
      </c>
      <c r="E268" s="63">
        <v>1</v>
      </c>
      <c r="F268" s="63">
        <v>207.24</v>
      </c>
      <c r="G268" s="63">
        <f t="shared" si="6"/>
        <v>207.24</v>
      </c>
      <c r="H268" s="69"/>
      <c r="J268" s="73"/>
      <c r="K268" s="73"/>
    </row>
    <row r="269" s="50" customFormat="1" ht="41.4" outlineLevel="1" spans="1:11">
      <c r="A269" s="65">
        <v>266</v>
      </c>
      <c r="B269" s="67" t="s">
        <v>587</v>
      </c>
      <c r="C269" s="67" t="s">
        <v>554</v>
      </c>
      <c r="D269" s="63" t="s">
        <v>48</v>
      </c>
      <c r="E269" s="63">
        <v>1</v>
      </c>
      <c r="F269" s="63">
        <v>158.2</v>
      </c>
      <c r="G269" s="63">
        <f t="shared" si="6"/>
        <v>158.2</v>
      </c>
      <c r="H269" s="69"/>
      <c r="J269" s="73"/>
      <c r="K269" s="73"/>
    </row>
    <row r="270" s="50" customFormat="1" ht="41.4" outlineLevel="1" spans="1:11">
      <c r="A270" s="65">
        <v>267</v>
      </c>
      <c r="B270" s="67" t="s">
        <v>588</v>
      </c>
      <c r="C270" s="67" t="s">
        <v>554</v>
      </c>
      <c r="D270" s="63" t="s">
        <v>48</v>
      </c>
      <c r="E270" s="63">
        <v>1</v>
      </c>
      <c r="F270" s="63">
        <v>163.85</v>
      </c>
      <c r="G270" s="63">
        <f t="shared" si="6"/>
        <v>163.85</v>
      </c>
      <c r="H270" s="69"/>
      <c r="J270" s="73"/>
      <c r="K270" s="73"/>
    </row>
    <row r="271" s="50" customFormat="1" ht="14.4" outlineLevel="1" spans="1:11">
      <c r="A271" s="65">
        <v>268</v>
      </c>
      <c r="B271" s="67" t="s">
        <v>589</v>
      </c>
      <c r="C271" s="67" t="s">
        <v>590</v>
      </c>
      <c r="D271" s="63" t="s">
        <v>90</v>
      </c>
      <c r="E271" s="63">
        <v>1</v>
      </c>
      <c r="F271" s="64">
        <v>2967.53</v>
      </c>
      <c r="G271" s="63">
        <f t="shared" si="6"/>
        <v>2967.53</v>
      </c>
      <c r="H271" s="69"/>
      <c r="J271" s="73"/>
      <c r="K271" s="73"/>
    </row>
    <row r="272" s="50" customFormat="1" ht="27.6" outlineLevel="1" spans="1:11">
      <c r="A272" s="65">
        <v>269</v>
      </c>
      <c r="B272" s="67" t="s">
        <v>591</v>
      </c>
      <c r="C272" s="67" t="s">
        <v>592</v>
      </c>
      <c r="D272" s="63" t="s">
        <v>48</v>
      </c>
      <c r="E272" s="63">
        <v>1</v>
      </c>
      <c r="F272" s="64">
        <v>48.53</v>
      </c>
      <c r="G272" s="63">
        <f t="shared" si="6"/>
        <v>48.53</v>
      </c>
      <c r="H272" s="69"/>
      <c r="J272" s="73"/>
      <c r="K272" s="73"/>
    </row>
    <row r="273" s="50" customFormat="1" ht="27.6" outlineLevel="1" spans="1:11">
      <c r="A273" s="65">
        <v>270</v>
      </c>
      <c r="B273" s="67" t="s">
        <v>593</v>
      </c>
      <c r="C273" s="67" t="s">
        <v>592</v>
      </c>
      <c r="D273" s="63" t="s">
        <v>48</v>
      </c>
      <c r="E273" s="63">
        <v>1</v>
      </c>
      <c r="F273" s="64">
        <v>104.27</v>
      </c>
      <c r="G273" s="63">
        <f t="shared" si="6"/>
        <v>104.27</v>
      </c>
      <c r="H273" s="69"/>
      <c r="J273" s="73"/>
      <c r="K273" s="73"/>
    </row>
    <row r="274" s="50" customFormat="1" ht="27.6" outlineLevel="1" spans="1:11">
      <c r="A274" s="65">
        <v>271</v>
      </c>
      <c r="B274" s="67" t="s">
        <v>594</v>
      </c>
      <c r="C274" s="67" t="s">
        <v>592</v>
      </c>
      <c r="D274" s="63" t="s">
        <v>48</v>
      </c>
      <c r="E274" s="63">
        <v>1</v>
      </c>
      <c r="F274" s="64">
        <v>51.55</v>
      </c>
      <c r="G274" s="63">
        <f t="shared" si="6"/>
        <v>51.55</v>
      </c>
      <c r="H274" s="69"/>
      <c r="J274" s="73"/>
      <c r="K274" s="73"/>
    </row>
    <row r="275" s="50" customFormat="1" ht="27.6" outlineLevel="1" spans="1:11">
      <c r="A275" s="65">
        <v>272</v>
      </c>
      <c r="B275" s="67" t="s">
        <v>595</v>
      </c>
      <c r="C275" s="67" t="s">
        <v>592</v>
      </c>
      <c r="D275" s="63" t="s">
        <v>48</v>
      </c>
      <c r="E275" s="63">
        <v>1</v>
      </c>
      <c r="F275" s="64">
        <v>122.93</v>
      </c>
      <c r="G275" s="63">
        <f t="shared" si="6"/>
        <v>122.93</v>
      </c>
      <c r="H275" s="69"/>
      <c r="J275" s="73"/>
      <c r="K275" s="73"/>
    </row>
    <row r="276" s="50" customFormat="1" ht="27.6" outlineLevel="1" spans="1:11">
      <c r="A276" s="65">
        <v>273</v>
      </c>
      <c r="B276" s="67" t="s">
        <v>596</v>
      </c>
      <c r="C276" s="67" t="s">
        <v>592</v>
      </c>
      <c r="D276" s="63" t="s">
        <v>48</v>
      </c>
      <c r="E276" s="63">
        <v>1</v>
      </c>
      <c r="F276" s="64">
        <v>65.29</v>
      </c>
      <c r="G276" s="63">
        <f t="shared" si="6"/>
        <v>65.29</v>
      </c>
      <c r="H276" s="69"/>
      <c r="J276" s="73"/>
      <c r="K276" s="73"/>
    </row>
    <row r="277" s="50" customFormat="1" ht="27.6" outlineLevel="1" spans="1:11">
      <c r="A277" s="65">
        <v>274</v>
      </c>
      <c r="B277" s="67" t="s">
        <v>597</v>
      </c>
      <c r="C277" s="67" t="s">
        <v>598</v>
      </c>
      <c r="D277" s="63" t="s">
        <v>48</v>
      </c>
      <c r="E277" s="63">
        <v>1</v>
      </c>
      <c r="F277" s="64">
        <v>5.65</v>
      </c>
      <c r="G277" s="63">
        <f t="shared" si="6"/>
        <v>5.65</v>
      </c>
      <c r="H277" s="69"/>
      <c r="J277" s="73"/>
      <c r="K277" s="73"/>
    </row>
    <row r="278" s="50" customFormat="1" ht="27.6" outlineLevel="1" spans="1:11">
      <c r="A278" s="65">
        <v>275</v>
      </c>
      <c r="B278" s="67" t="s">
        <v>599</v>
      </c>
      <c r="C278" s="67" t="s">
        <v>592</v>
      </c>
      <c r="D278" s="63" t="s">
        <v>223</v>
      </c>
      <c r="E278" s="63">
        <v>1</v>
      </c>
      <c r="F278" s="64">
        <v>71.94</v>
      </c>
      <c r="G278" s="63">
        <f t="shared" si="6"/>
        <v>71.94</v>
      </c>
      <c r="H278" s="69"/>
      <c r="J278" s="73"/>
      <c r="K278" s="73"/>
    </row>
    <row r="279" s="50" customFormat="1" ht="27.6" outlineLevel="1" spans="1:11">
      <c r="A279" s="65">
        <v>276</v>
      </c>
      <c r="B279" s="67" t="s">
        <v>600</v>
      </c>
      <c r="C279" s="67" t="s">
        <v>601</v>
      </c>
      <c r="D279" s="63" t="s">
        <v>96</v>
      </c>
      <c r="E279" s="63">
        <v>1</v>
      </c>
      <c r="F279" s="64">
        <v>72.98</v>
      </c>
      <c r="G279" s="63">
        <f t="shared" si="6"/>
        <v>72.98</v>
      </c>
      <c r="H279" s="69"/>
      <c r="J279" s="73"/>
      <c r="K279" s="73"/>
    </row>
    <row r="280" s="50" customFormat="1" ht="14.4" outlineLevel="1" spans="1:11">
      <c r="A280" s="65">
        <v>277</v>
      </c>
      <c r="B280" s="67" t="s">
        <v>602</v>
      </c>
      <c r="C280" s="67" t="s">
        <v>603</v>
      </c>
      <c r="D280" s="63" t="s">
        <v>604</v>
      </c>
      <c r="E280" s="63">
        <v>1</v>
      </c>
      <c r="F280" s="64">
        <v>165.63</v>
      </c>
      <c r="G280" s="63">
        <f t="shared" si="6"/>
        <v>165.63</v>
      </c>
      <c r="H280" s="69"/>
      <c r="J280" s="73"/>
      <c r="K280" s="73"/>
    </row>
    <row r="281" s="50" customFormat="1" ht="14.4" outlineLevel="1" spans="1:11">
      <c r="A281" s="65">
        <v>278</v>
      </c>
      <c r="B281" s="67" t="s">
        <v>605</v>
      </c>
      <c r="C281" s="67" t="s">
        <v>603</v>
      </c>
      <c r="D281" s="63" t="s">
        <v>604</v>
      </c>
      <c r="E281" s="63">
        <v>1</v>
      </c>
      <c r="F281" s="64">
        <v>500.77</v>
      </c>
      <c r="G281" s="63">
        <f t="shared" si="6"/>
        <v>500.77</v>
      </c>
      <c r="H281" s="69"/>
      <c r="J281" s="73"/>
      <c r="K281" s="73"/>
    </row>
    <row r="282" s="50" customFormat="1" ht="14.4" outlineLevel="1" spans="1:11">
      <c r="A282" s="65">
        <v>279</v>
      </c>
      <c r="B282" s="67" t="s">
        <v>606</v>
      </c>
      <c r="C282" s="67" t="s">
        <v>607</v>
      </c>
      <c r="D282" s="63" t="s">
        <v>604</v>
      </c>
      <c r="E282" s="63">
        <v>1</v>
      </c>
      <c r="F282" s="64">
        <v>158.94</v>
      </c>
      <c r="G282" s="63">
        <f t="shared" si="6"/>
        <v>158.94</v>
      </c>
      <c r="H282" s="69"/>
      <c r="J282" s="73"/>
      <c r="K282" s="73"/>
    </row>
    <row r="283" s="50" customFormat="1" ht="14.4" outlineLevel="1" spans="1:11">
      <c r="A283" s="65">
        <v>280</v>
      </c>
      <c r="B283" s="67" t="s">
        <v>608</v>
      </c>
      <c r="C283" s="67" t="s">
        <v>607</v>
      </c>
      <c r="D283" s="63" t="s">
        <v>604</v>
      </c>
      <c r="E283" s="63">
        <v>1</v>
      </c>
      <c r="F283" s="64">
        <v>672.7</v>
      </c>
      <c r="G283" s="63">
        <f t="shared" si="6"/>
        <v>672.7</v>
      </c>
      <c r="H283" s="69"/>
      <c r="J283" s="73"/>
      <c r="K283" s="73"/>
    </row>
    <row r="284" s="50" customFormat="1" ht="14.4" outlineLevel="1" spans="1:11">
      <c r="A284" s="65">
        <v>281</v>
      </c>
      <c r="B284" s="67" t="s">
        <v>609</v>
      </c>
      <c r="C284" s="67" t="s">
        <v>89</v>
      </c>
      <c r="D284" s="63" t="s">
        <v>90</v>
      </c>
      <c r="E284" s="63">
        <v>1</v>
      </c>
      <c r="F284" s="64">
        <v>719.4</v>
      </c>
      <c r="G284" s="63">
        <f t="shared" si="6"/>
        <v>719.4</v>
      </c>
      <c r="H284" s="69"/>
      <c r="J284" s="73"/>
      <c r="K284" s="73"/>
    </row>
    <row r="285" s="50" customFormat="1" ht="14.4" outlineLevel="1" spans="1:11">
      <c r="A285" s="65">
        <v>282</v>
      </c>
      <c r="B285" s="67" t="s">
        <v>88</v>
      </c>
      <c r="C285" s="67" t="s">
        <v>89</v>
      </c>
      <c r="D285" s="63" t="s">
        <v>90</v>
      </c>
      <c r="E285" s="63">
        <v>1</v>
      </c>
      <c r="F285" s="64">
        <v>7194</v>
      </c>
      <c r="G285" s="63">
        <f t="shared" ref="G285:G328" si="7">ROUND(E285*F285,2)</f>
        <v>7194</v>
      </c>
      <c r="H285" s="69"/>
      <c r="J285" s="73"/>
      <c r="K285" s="73"/>
    </row>
    <row r="286" s="50" customFormat="1" ht="82.8" outlineLevel="1" spans="1:11">
      <c r="A286" s="65">
        <v>283</v>
      </c>
      <c r="B286" s="67" t="s">
        <v>610</v>
      </c>
      <c r="C286" s="67" t="s">
        <v>611</v>
      </c>
      <c r="D286" s="63" t="s">
        <v>48</v>
      </c>
      <c r="E286" s="63">
        <v>1</v>
      </c>
      <c r="F286" s="64">
        <v>64.04</v>
      </c>
      <c r="G286" s="63">
        <f t="shared" si="7"/>
        <v>64.04</v>
      </c>
      <c r="H286" s="69"/>
      <c r="J286" s="73"/>
      <c r="K286" s="73"/>
    </row>
    <row r="287" s="50" customFormat="1" ht="69" outlineLevel="1" spans="1:11">
      <c r="A287" s="65">
        <v>284</v>
      </c>
      <c r="B287" s="67" t="s">
        <v>612</v>
      </c>
      <c r="C287" s="67" t="s">
        <v>613</v>
      </c>
      <c r="D287" s="63" t="s">
        <v>48</v>
      </c>
      <c r="E287" s="63">
        <v>1</v>
      </c>
      <c r="F287" s="64">
        <v>85.71</v>
      </c>
      <c r="G287" s="63">
        <f t="shared" si="7"/>
        <v>85.71</v>
      </c>
      <c r="H287" s="69"/>
      <c r="J287" s="73"/>
      <c r="K287" s="73"/>
    </row>
    <row r="288" s="50" customFormat="1" ht="82.8" outlineLevel="1" spans="1:11">
      <c r="A288" s="65">
        <v>285</v>
      </c>
      <c r="B288" s="67" t="s">
        <v>614</v>
      </c>
      <c r="C288" s="67" t="s">
        <v>615</v>
      </c>
      <c r="D288" s="63" t="s">
        <v>48</v>
      </c>
      <c r="E288" s="63">
        <v>1</v>
      </c>
      <c r="F288" s="64">
        <v>111.26</v>
      </c>
      <c r="G288" s="63">
        <f t="shared" si="7"/>
        <v>111.26</v>
      </c>
      <c r="H288" s="69"/>
      <c r="J288" s="73"/>
      <c r="K288" s="73"/>
    </row>
    <row r="289" s="50" customFormat="1" ht="82.8" outlineLevel="1" spans="1:11">
      <c r="A289" s="65">
        <v>286</v>
      </c>
      <c r="B289" s="67" t="s">
        <v>616</v>
      </c>
      <c r="C289" s="67" t="s">
        <v>617</v>
      </c>
      <c r="D289" s="63" t="s">
        <v>48</v>
      </c>
      <c r="E289" s="63">
        <v>1</v>
      </c>
      <c r="F289" s="64">
        <v>139.91</v>
      </c>
      <c r="G289" s="63">
        <f t="shared" si="7"/>
        <v>139.91</v>
      </c>
      <c r="H289" s="69"/>
      <c r="J289" s="73"/>
      <c r="K289" s="73"/>
    </row>
    <row r="290" s="50" customFormat="1" ht="82.8" outlineLevel="1" spans="1:11">
      <c r="A290" s="65">
        <v>287</v>
      </c>
      <c r="B290" s="67" t="s">
        <v>618</v>
      </c>
      <c r="C290" s="67" t="s">
        <v>619</v>
      </c>
      <c r="D290" s="63" t="s">
        <v>48</v>
      </c>
      <c r="E290" s="63">
        <v>1</v>
      </c>
      <c r="F290" s="64">
        <v>186.83</v>
      </c>
      <c r="G290" s="63">
        <f t="shared" si="7"/>
        <v>186.83</v>
      </c>
      <c r="H290" s="69"/>
      <c r="J290" s="73"/>
      <c r="K290" s="73"/>
    </row>
    <row r="291" s="50" customFormat="1" ht="82.8" outlineLevel="1" spans="1:11">
      <c r="A291" s="65">
        <v>288</v>
      </c>
      <c r="B291" s="67" t="s">
        <v>620</v>
      </c>
      <c r="C291" s="67" t="s">
        <v>621</v>
      </c>
      <c r="D291" s="63" t="s">
        <v>48</v>
      </c>
      <c r="E291" s="63">
        <v>1</v>
      </c>
      <c r="F291" s="64">
        <v>224.08</v>
      </c>
      <c r="G291" s="63">
        <f t="shared" si="7"/>
        <v>224.08</v>
      </c>
      <c r="H291" s="69"/>
      <c r="J291" s="73"/>
      <c r="K291" s="73"/>
    </row>
    <row r="292" s="50" customFormat="1" ht="82.8" outlineLevel="1" spans="1:11">
      <c r="A292" s="65">
        <v>289</v>
      </c>
      <c r="B292" s="67" t="s">
        <v>622</v>
      </c>
      <c r="C292" s="67" t="s">
        <v>623</v>
      </c>
      <c r="D292" s="63" t="s">
        <v>48</v>
      </c>
      <c r="E292" s="63">
        <v>1</v>
      </c>
      <c r="F292" s="64">
        <v>301.7</v>
      </c>
      <c r="G292" s="63">
        <f t="shared" si="7"/>
        <v>301.7</v>
      </c>
      <c r="H292" s="69"/>
      <c r="J292" s="73"/>
      <c r="K292" s="73"/>
    </row>
    <row r="293" s="50" customFormat="1" ht="82.8" outlineLevel="1" spans="1:11">
      <c r="A293" s="65">
        <v>290</v>
      </c>
      <c r="B293" s="67" t="s">
        <v>624</v>
      </c>
      <c r="C293" s="67" t="s">
        <v>625</v>
      </c>
      <c r="D293" s="63" t="s">
        <v>48</v>
      </c>
      <c r="E293" s="63">
        <v>1</v>
      </c>
      <c r="F293" s="64">
        <v>135.59</v>
      </c>
      <c r="G293" s="63">
        <f t="shared" si="7"/>
        <v>135.59</v>
      </c>
      <c r="H293" s="69"/>
      <c r="J293" s="73"/>
      <c r="K293" s="73"/>
    </row>
    <row r="294" s="50" customFormat="1" ht="82.8" outlineLevel="1" spans="1:11">
      <c r="A294" s="65">
        <v>291</v>
      </c>
      <c r="B294" s="67" t="s">
        <v>626</v>
      </c>
      <c r="C294" s="67" t="s">
        <v>627</v>
      </c>
      <c r="D294" s="63" t="s">
        <v>48</v>
      </c>
      <c r="E294" s="63">
        <v>1</v>
      </c>
      <c r="F294" s="64">
        <v>155.17</v>
      </c>
      <c r="G294" s="63">
        <f t="shared" si="7"/>
        <v>155.17</v>
      </c>
      <c r="H294" s="69"/>
      <c r="J294" s="73"/>
      <c r="K294" s="73"/>
    </row>
    <row r="295" s="50" customFormat="1" ht="82.8" outlineLevel="1" spans="1:11">
      <c r="A295" s="65">
        <v>292</v>
      </c>
      <c r="B295" s="67" t="s">
        <v>628</v>
      </c>
      <c r="C295" s="67" t="s">
        <v>629</v>
      </c>
      <c r="D295" s="63" t="s">
        <v>48</v>
      </c>
      <c r="E295" s="63">
        <v>1</v>
      </c>
      <c r="F295" s="64">
        <v>208.38</v>
      </c>
      <c r="G295" s="63">
        <f t="shared" si="7"/>
        <v>208.38</v>
      </c>
      <c r="H295" s="69"/>
      <c r="J295" s="73"/>
      <c r="K295" s="73"/>
    </row>
    <row r="296" s="50" customFormat="1" ht="55.2" outlineLevel="1" spans="1:11">
      <c r="A296" s="65">
        <v>293</v>
      </c>
      <c r="B296" s="67" t="s">
        <v>630</v>
      </c>
      <c r="C296" s="67" t="s">
        <v>631</v>
      </c>
      <c r="D296" s="63" t="s">
        <v>96</v>
      </c>
      <c r="E296" s="63">
        <v>1</v>
      </c>
      <c r="F296" s="64">
        <v>617.5</v>
      </c>
      <c r="G296" s="63">
        <f t="shared" si="7"/>
        <v>617.5</v>
      </c>
      <c r="H296" s="69"/>
      <c r="J296" s="73"/>
      <c r="K296" s="73"/>
    </row>
    <row r="297" s="50" customFormat="1" ht="55.2" outlineLevel="1" spans="1:11">
      <c r="A297" s="65">
        <v>294</v>
      </c>
      <c r="B297" s="67" t="s">
        <v>632</v>
      </c>
      <c r="C297" s="67" t="s">
        <v>633</v>
      </c>
      <c r="D297" s="63" t="s">
        <v>96</v>
      </c>
      <c r="E297" s="63">
        <v>1</v>
      </c>
      <c r="F297" s="64">
        <v>1212.66</v>
      </c>
      <c r="G297" s="63">
        <f t="shared" si="7"/>
        <v>1212.66</v>
      </c>
      <c r="H297" s="69"/>
      <c r="J297" s="73"/>
      <c r="K297" s="73"/>
    </row>
    <row r="298" s="50" customFormat="1" ht="55.2" outlineLevel="1" spans="1:11">
      <c r="A298" s="65">
        <v>295</v>
      </c>
      <c r="B298" s="67" t="s">
        <v>634</v>
      </c>
      <c r="C298" s="67" t="s">
        <v>635</v>
      </c>
      <c r="D298" s="63" t="s">
        <v>96</v>
      </c>
      <c r="E298" s="63">
        <v>1</v>
      </c>
      <c r="F298" s="64">
        <v>499.58</v>
      </c>
      <c r="G298" s="63">
        <f t="shared" si="7"/>
        <v>499.58</v>
      </c>
      <c r="H298" s="69"/>
      <c r="J298" s="73"/>
      <c r="K298" s="73"/>
    </row>
    <row r="299" s="50" customFormat="1" ht="55.2" outlineLevel="1" spans="1:11">
      <c r="A299" s="65">
        <v>296</v>
      </c>
      <c r="B299" s="67" t="s">
        <v>636</v>
      </c>
      <c r="C299" s="67" t="s">
        <v>637</v>
      </c>
      <c r="D299" s="63" t="s">
        <v>96</v>
      </c>
      <c r="E299" s="63">
        <v>1</v>
      </c>
      <c r="F299" s="64">
        <v>608.51</v>
      </c>
      <c r="G299" s="63">
        <f t="shared" si="7"/>
        <v>608.51</v>
      </c>
      <c r="H299" s="69"/>
      <c r="J299" s="73"/>
      <c r="K299" s="73"/>
    </row>
    <row r="300" s="50" customFormat="1" ht="55.2" outlineLevel="1" spans="1:11">
      <c r="A300" s="65">
        <v>297</v>
      </c>
      <c r="B300" s="67" t="s">
        <v>638</v>
      </c>
      <c r="C300" s="67" t="s">
        <v>639</v>
      </c>
      <c r="D300" s="63" t="s">
        <v>96</v>
      </c>
      <c r="E300" s="63">
        <v>1</v>
      </c>
      <c r="F300" s="64">
        <v>978.86</v>
      </c>
      <c r="G300" s="63">
        <f t="shared" si="7"/>
        <v>978.86</v>
      </c>
      <c r="H300" s="69"/>
      <c r="J300" s="73"/>
      <c r="K300" s="73"/>
    </row>
    <row r="301" s="50" customFormat="1" ht="55.2" outlineLevel="1" spans="1:11">
      <c r="A301" s="65">
        <v>298</v>
      </c>
      <c r="B301" s="67" t="s">
        <v>640</v>
      </c>
      <c r="C301" s="67" t="s">
        <v>641</v>
      </c>
      <c r="D301" s="63" t="s">
        <v>96</v>
      </c>
      <c r="E301" s="63">
        <v>1</v>
      </c>
      <c r="F301" s="64">
        <v>1582.23</v>
      </c>
      <c r="G301" s="63">
        <f t="shared" si="7"/>
        <v>1582.23</v>
      </c>
      <c r="H301" s="69"/>
      <c r="J301" s="73"/>
      <c r="K301" s="73"/>
    </row>
    <row r="302" s="50" customFormat="1" ht="55.2" outlineLevel="1" spans="1:11">
      <c r="A302" s="65">
        <v>299</v>
      </c>
      <c r="B302" s="67" t="s">
        <v>642</v>
      </c>
      <c r="C302" s="67" t="s">
        <v>643</v>
      </c>
      <c r="D302" s="63" t="s">
        <v>96</v>
      </c>
      <c r="E302" s="63">
        <v>1</v>
      </c>
      <c r="F302" s="64">
        <v>391.21</v>
      </c>
      <c r="G302" s="63">
        <f t="shared" si="7"/>
        <v>391.21</v>
      </c>
      <c r="H302" s="69"/>
      <c r="J302" s="73"/>
      <c r="K302" s="73"/>
    </row>
    <row r="303" s="50" customFormat="1" ht="55.2" outlineLevel="1" spans="1:11">
      <c r="A303" s="65">
        <v>300</v>
      </c>
      <c r="B303" s="67" t="s">
        <v>644</v>
      </c>
      <c r="C303" s="67" t="s">
        <v>645</v>
      </c>
      <c r="D303" s="63" t="s">
        <v>96</v>
      </c>
      <c r="E303" s="63">
        <v>1</v>
      </c>
      <c r="F303" s="64">
        <v>453.21</v>
      </c>
      <c r="G303" s="63">
        <f t="shared" si="7"/>
        <v>453.21</v>
      </c>
      <c r="H303" s="69"/>
      <c r="J303" s="73"/>
      <c r="K303" s="73"/>
    </row>
    <row r="304" s="50" customFormat="1" ht="55.2" outlineLevel="1" spans="1:11">
      <c r="A304" s="65">
        <v>301</v>
      </c>
      <c r="B304" s="67" t="s">
        <v>646</v>
      </c>
      <c r="C304" s="67" t="s">
        <v>647</v>
      </c>
      <c r="D304" s="63" t="s">
        <v>96</v>
      </c>
      <c r="E304" s="63">
        <v>1</v>
      </c>
      <c r="F304" s="64">
        <v>532.18</v>
      </c>
      <c r="G304" s="63">
        <f t="shared" si="7"/>
        <v>532.18</v>
      </c>
      <c r="H304" s="69"/>
      <c r="J304" s="73"/>
      <c r="K304" s="73"/>
    </row>
    <row r="305" s="50" customFormat="1" ht="27.6" outlineLevel="1" spans="1:11">
      <c r="A305" s="65">
        <v>302</v>
      </c>
      <c r="B305" s="67" t="s">
        <v>648</v>
      </c>
      <c r="C305" s="67" t="s">
        <v>649</v>
      </c>
      <c r="D305" s="63" t="s">
        <v>650</v>
      </c>
      <c r="E305" s="63">
        <v>1</v>
      </c>
      <c r="F305" s="64">
        <v>3739.12</v>
      </c>
      <c r="G305" s="63">
        <f t="shared" si="7"/>
        <v>3739.12</v>
      </c>
      <c r="H305" s="69"/>
      <c r="J305" s="73"/>
      <c r="K305" s="73"/>
    </row>
    <row r="306" s="50" customFormat="1" ht="14.4" outlineLevel="1" spans="1:11">
      <c r="A306" s="65">
        <v>303</v>
      </c>
      <c r="B306" s="67" t="s">
        <v>651</v>
      </c>
      <c r="C306" s="67" t="s">
        <v>598</v>
      </c>
      <c r="D306" s="63" t="s">
        <v>48</v>
      </c>
      <c r="E306" s="63">
        <v>1</v>
      </c>
      <c r="F306" s="64">
        <v>10.53</v>
      </c>
      <c r="G306" s="63">
        <f t="shared" si="7"/>
        <v>10.53</v>
      </c>
      <c r="H306" s="69"/>
      <c r="J306" s="73"/>
      <c r="K306" s="73"/>
    </row>
    <row r="307" s="50" customFormat="1" ht="14.4" outlineLevel="1" spans="1:11">
      <c r="A307" s="65">
        <v>304</v>
      </c>
      <c r="B307" s="67" t="s">
        <v>652</v>
      </c>
      <c r="C307" s="67" t="s">
        <v>598</v>
      </c>
      <c r="D307" s="63" t="s">
        <v>48</v>
      </c>
      <c r="E307" s="63">
        <v>1</v>
      </c>
      <c r="F307" s="64">
        <v>10.86</v>
      </c>
      <c r="G307" s="63">
        <f t="shared" si="7"/>
        <v>10.86</v>
      </c>
      <c r="H307" s="69"/>
      <c r="J307" s="73"/>
      <c r="K307" s="73"/>
    </row>
    <row r="308" s="50" customFormat="1" ht="14.4" outlineLevel="1" spans="1:11">
      <c r="A308" s="65">
        <v>305</v>
      </c>
      <c r="B308" s="67" t="s">
        <v>653</v>
      </c>
      <c r="C308" s="67" t="s">
        <v>598</v>
      </c>
      <c r="D308" s="63" t="s">
        <v>48</v>
      </c>
      <c r="E308" s="63">
        <v>1</v>
      </c>
      <c r="F308" s="64">
        <v>11.17</v>
      </c>
      <c r="G308" s="63">
        <f t="shared" si="7"/>
        <v>11.17</v>
      </c>
      <c r="H308" s="69"/>
      <c r="J308" s="73"/>
      <c r="K308" s="73"/>
    </row>
    <row r="309" s="50" customFormat="1" ht="14.4" outlineLevel="1" spans="1:11">
      <c r="A309" s="65">
        <v>306</v>
      </c>
      <c r="B309" s="67" t="s">
        <v>654</v>
      </c>
      <c r="C309" s="67" t="s">
        <v>598</v>
      </c>
      <c r="D309" s="63" t="s">
        <v>48</v>
      </c>
      <c r="E309" s="63">
        <v>1</v>
      </c>
      <c r="F309" s="64">
        <v>12.79</v>
      </c>
      <c r="G309" s="63">
        <f t="shared" si="7"/>
        <v>12.79</v>
      </c>
      <c r="H309" s="69"/>
      <c r="J309" s="73"/>
      <c r="K309" s="73"/>
    </row>
    <row r="310" s="50" customFormat="1" ht="14.4" outlineLevel="1" spans="1:11">
      <c r="A310" s="65">
        <v>307</v>
      </c>
      <c r="B310" s="67" t="s">
        <v>655</v>
      </c>
      <c r="C310" s="67" t="s">
        <v>598</v>
      </c>
      <c r="D310" s="63" t="s">
        <v>48</v>
      </c>
      <c r="E310" s="63">
        <v>1</v>
      </c>
      <c r="F310" s="64">
        <v>14.19</v>
      </c>
      <c r="G310" s="63">
        <f t="shared" si="7"/>
        <v>14.19</v>
      </c>
      <c r="H310" s="69"/>
      <c r="J310" s="73"/>
      <c r="K310" s="73"/>
    </row>
    <row r="311" s="50" customFormat="1" ht="14.4" outlineLevel="1" spans="1:11">
      <c r="A311" s="65">
        <v>308</v>
      </c>
      <c r="B311" s="67" t="s">
        <v>656</v>
      </c>
      <c r="C311" s="67" t="s">
        <v>598</v>
      </c>
      <c r="D311" s="63" t="s">
        <v>48</v>
      </c>
      <c r="E311" s="63">
        <v>1</v>
      </c>
      <c r="F311" s="64">
        <v>16.06</v>
      </c>
      <c r="G311" s="63">
        <f t="shared" si="7"/>
        <v>16.06</v>
      </c>
      <c r="H311" s="69"/>
      <c r="J311" s="73"/>
      <c r="K311" s="73"/>
    </row>
    <row r="312" s="50" customFormat="1" ht="14.4" outlineLevel="1" spans="1:11">
      <c r="A312" s="65">
        <v>309</v>
      </c>
      <c r="B312" s="67" t="s">
        <v>657</v>
      </c>
      <c r="C312" s="67" t="s">
        <v>598</v>
      </c>
      <c r="D312" s="63" t="s">
        <v>48</v>
      </c>
      <c r="E312" s="63">
        <v>1</v>
      </c>
      <c r="F312" s="64">
        <v>24.8</v>
      </c>
      <c r="G312" s="63">
        <f t="shared" si="7"/>
        <v>24.8</v>
      </c>
      <c r="H312" s="69"/>
      <c r="J312" s="73"/>
      <c r="K312" s="73"/>
    </row>
    <row r="313" s="50" customFormat="1" ht="14.4" outlineLevel="1" spans="1:11">
      <c r="A313" s="65">
        <v>310</v>
      </c>
      <c r="B313" s="67" t="s">
        <v>658</v>
      </c>
      <c r="C313" s="67" t="s">
        <v>598</v>
      </c>
      <c r="D313" s="63" t="s">
        <v>48</v>
      </c>
      <c r="E313" s="63">
        <v>1</v>
      </c>
      <c r="F313" s="64">
        <v>14.19</v>
      </c>
      <c r="G313" s="63">
        <f t="shared" si="7"/>
        <v>14.19</v>
      </c>
      <c r="H313" s="69"/>
      <c r="J313" s="73"/>
      <c r="K313" s="73"/>
    </row>
    <row r="314" s="50" customFormat="1" ht="14.4" outlineLevel="1" spans="1:11">
      <c r="A314" s="65">
        <v>311</v>
      </c>
      <c r="B314" s="67" t="s">
        <v>659</v>
      </c>
      <c r="C314" s="67" t="s">
        <v>598</v>
      </c>
      <c r="D314" s="63" t="s">
        <v>48</v>
      </c>
      <c r="E314" s="63">
        <v>1</v>
      </c>
      <c r="F314" s="64">
        <v>16.06</v>
      </c>
      <c r="G314" s="63">
        <f t="shared" si="7"/>
        <v>16.06</v>
      </c>
      <c r="H314" s="69"/>
      <c r="J314" s="73"/>
      <c r="K314" s="73"/>
    </row>
    <row r="315" s="50" customFormat="1" ht="14.4" outlineLevel="1" spans="1:11">
      <c r="A315" s="65">
        <v>312</v>
      </c>
      <c r="B315" s="67" t="s">
        <v>660</v>
      </c>
      <c r="C315" s="67" t="s">
        <v>598</v>
      </c>
      <c r="D315" s="63" t="s">
        <v>48</v>
      </c>
      <c r="E315" s="63">
        <v>1</v>
      </c>
      <c r="F315" s="64">
        <v>24.8</v>
      </c>
      <c r="G315" s="63">
        <f t="shared" si="7"/>
        <v>24.8</v>
      </c>
      <c r="H315" s="69"/>
      <c r="J315" s="73"/>
      <c r="K315" s="73"/>
    </row>
    <row r="316" s="50" customFormat="1" ht="14.4" outlineLevel="1" spans="1:11">
      <c r="A316" s="65">
        <v>313</v>
      </c>
      <c r="B316" s="67" t="s">
        <v>661</v>
      </c>
      <c r="C316" s="67" t="s">
        <v>662</v>
      </c>
      <c r="D316" s="63" t="s">
        <v>96</v>
      </c>
      <c r="E316" s="63">
        <v>1</v>
      </c>
      <c r="F316" s="64">
        <v>119.9</v>
      </c>
      <c r="G316" s="63">
        <f t="shared" si="7"/>
        <v>119.9</v>
      </c>
      <c r="H316" s="69"/>
      <c r="J316" s="73"/>
      <c r="K316" s="73"/>
    </row>
    <row r="317" s="50" customFormat="1" ht="14.4" outlineLevel="1" spans="1:11">
      <c r="A317" s="65">
        <v>314</v>
      </c>
      <c r="B317" s="67" t="s">
        <v>663</v>
      </c>
      <c r="C317" s="67" t="s">
        <v>662</v>
      </c>
      <c r="D317" s="63" t="s">
        <v>96</v>
      </c>
      <c r="E317" s="63">
        <v>1</v>
      </c>
      <c r="F317" s="64">
        <v>282.48</v>
      </c>
      <c r="G317" s="63">
        <f t="shared" si="7"/>
        <v>282.48</v>
      </c>
      <c r="H317" s="69"/>
      <c r="J317" s="73"/>
      <c r="K317" s="73"/>
    </row>
    <row r="318" s="50" customFormat="1" ht="14.4" outlineLevel="1" spans="1:11">
      <c r="A318" s="65">
        <v>315</v>
      </c>
      <c r="B318" s="67" t="s">
        <v>664</v>
      </c>
      <c r="C318" s="67" t="s">
        <v>662</v>
      </c>
      <c r="D318" s="63" t="s">
        <v>96</v>
      </c>
      <c r="E318" s="63">
        <v>1</v>
      </c>
      <c r="F318" s="64">
        <v>78.93</v>
      </c>
      <c r="G318" s="63">
        <f t="shared" si="7"/>
        <v>78.93</v>
      </c>
      <c r="H318" s="69"/>
      <c r="J318" s="73"/>
      <c r="K318" s="73"/>
    </row>
    <row r="319" s="50" customFormat="1" ht="14.4" outlineLevel="1" spans="1:11">
      <c r="A319" s="65">
        <v>316</v>
      </c>
      <c r="B319" s="67" t="s">
        <v>665</v>
      </c>
      <c r="C319" s="67" t="s">
        <v>662</v>
      </c>
      <c r="D319" s="63" t="s">
        <v>96</v>
      </c>
      <c r="E319" s="63">
        <v>1</v>
      </c>
      <c r="F319" s="64">
        <v>119.9</v>
      </c>
      <c r="G319" s="63">
        <f t="shared" si="7"/>
        <v>119.9</v>
      </c>
      <c r="H319" s="69"/>
      <c r="J319" s="73"/>
      <c r="K319" s="73"/>
    </row>
    <row r="320" s="50" customFormat="1" ht="14.4" outlineLevel="1" spans="1:11">
      <c r="A320" s="65">
        <v>317</v>
      </c>
      <c r="B320" s="67" t="s">
        <v>666</v>
      </c>
      <c r="C320" s="67" t="s">
        <v>662</v>
      </c>
      <c r="D320" s="63" t="s">
        <v>96</v>
      </c>
      <c r="E320" s="63">
        <v>1</v>
      </c>
      <c r="F320" s="64">
        <v>282.48</v>
      </c>
      <c r="G320" s="63">
        <f t="shared" si="7"/>
        <v>282.48</v>
      </c>
      <c r="H320" s="69"/>
      <c r="J320" s="73"/>
      <c r="K320" s="73"/>
    </row>
    <row r="321" s="50" customFormat="1" ht="14.4" outlineLevel="1" spans="1:11">
      <c r="A321" s="65">
        <v>318</v>
      </c>
      <c r="B321" s="67" t="s">
        <v>667</v>
      </c>
      <c r="C321" s="67" t="s">
        <v>662</v>
      </c>
      <c r="D321" s="63" t="s">
        <v>96</v>
      </c>
      <c r="E321" s="63">
        <v>1</v>
      </c>
      <c r="F321" s="64">
        <v>178.81</v>
      </c>
      <c r="G321" s="63">
        <f t="shared" si="7"/>
        <v>178.81</v>
      </c>
      <c r="H321" s="69"/>
      <c r="J321" s="73"/>
      <c r="K321" s="73"/>
    </row>
    <row r="322" s="50" customFormat="1" ht="55.2" outlineLevel="1" spans="1:11">
      <c r="A322" s="65">
        <v>319</v>
      </c>
      <c r="B322" s="67" t="s">
        <v>668</v>
      </c>
      <c r="C322" s="67" t="s">
        <v>643</v>
      </c>
      <c r="D322" s="63" t="s">
        <v>96</v>
      </c>
      <c r="E322" s="63">
        <v>1</v>
      </c>
      <c r="F322" s="64">
        <v>63.51</v>
      </c>
      <c r="G322" s="63">
        <f t="shared" si="7"/>
        <v>63.51</v>
      </c>
      <c r="H322" s="69"/>
      <c r="J322" s="73"/>
      <c r="K322" s="73"/>
    </row>
    <row r="323" s="50" customFormat="1" ht="55.2" outlineLevel="1" spans="1:11">
      <c r="A323" s="65">
        <v>320</v>
      </c>
      <c r="B323" s="67" t="s">
        <v>669</v>
      </c>
      <c r="C323" s="67" t="s">
        <v>645</v>
      </c>
      <c r="D323" s="63" t="s">
        <v>96</v>
      </c>
      <c r="E323" s="63">
        <v>1</v>
      </c>
      <c r="F323" s="64">
        <v>90.27</v>
      </c>
      <c r="G323" s="63">
        <f t="shared" si="7"/>
        <v>90.27</v>
      </c>
      <c r="H323" s="69"/>
      <c r="J323" s="73"/>
      <c r="K323" s="73"/>
    </row>
    <row r="324" s="50" customFormat="1" ht="55.2" outlineLevel="1" spans="1:11">
      <c r="A324" s="65">
        <v>321</v>
      </c>
      <c r="B324" s="67" t="s">
        <v>670</v>
      </c>
      <c r="C324" s="67" t="s">
        <v>647</v>
      </c>
      <c r="D324" s="63" t="s">
        <v>96</v>
      </c>
      <c r="E324" s="63">
        <v>1</v>
      </c>
      <c r="F324" s="64">
        <v>119.45</v>
      </c>
      <c r="G324" s="63">
        <f t="shared" si="7"/>
        <v>119.45</v>
      </c>
      <c r="H324" s="69"/>
      <c r="J324" s="73"/>
      <c r="K324" s="73"/>
    </row>
    <row r="325" s="50" customFormat="1" ht="14.4" outlineLevel="1" spans="1:11">
      <c r="A325" s="65">
        <v>322</v>
      </c>
      <c r="B325" s="67" t="s">
        <v>671</v>
      </c>
      <c r="C325" s="67" t="s">
        <v>672</v>
      </c>
      <c r="D325" s="63" t="s">
        <v>96</v>
      </c>
      <c r="E325" s="63">
        <v>1</v>
      </c>
      <c r="F325" s="64">
        <v>115.67</v>
      </c>
      <c r="G325" s="63">
        <f t="shared" si="7"/>
        <v>115.67</v>
      </c>
      <c r="H325" s="69"/>
      <c r="J325" s="73"/>
      <c r="K325" s="73"/>
    </row>
    <row r="326" s="50" customFormat="1" ht="14.4" outlineLevel="1" spans="1:11">
      <c r="A326" s="65">
        <v>323</v>
      </c>
      <c r="B326" s="67" t="s">
        <v>673</v>
      </c>
      <c r="C326" s="67" t="s">
        <v>672</v>
      </c>
      <c r="D326" s="63" t="s">
        <v>96</v>
      </c>
      <c r="E326" s="63">
        <v>1</v>
      </c>
      <c r="F326" s="64">
        <v>154.07</v>
      </c>
      <c r="G326" s="63">
        <f t="shared" si="7"/>
        <v>154.07</v>
      </c>
      <c r="H326" s="69"/>
      <c r="J326" s="73"/>
      <c r="K326" s="73"/>
    </row>
    <row r="327" s="50" customFormat="1" ht="14.4" outlineLevel="1" spans="1:11">
      <c r="A327" s="65">
        <v>324</v>
      </c>
      <c r="B327" s="67" t="s">
        <v>674</v>
      </c>
      <c r="C327" s="67" t="s">
        <v>672</v>
      </c>
      <c r="D327" s="63" t="s">
        <v>96</v>
      </c>
      <c r="E327" s="63">
        <v>1</v>
      </c>
      <c r="F327" s="64">
        <v>233.69</v>
      </c>
      <c r="G327" s="63">
        <f t="shared" si="7"/>
        <v>233.69</v>
      </c>
      <c r="H327" s="69"/>
      <c r="J327" s="73"/>
      <c r="K327" s="73"/>
    </row>
    <row r="328" s="50" customFormat="1" ht="14.4" outlineLevel="1" spans="1:11">
      <c r="A328" s="65">
        <v>325</v>
      </c>
      <c r="B328" s="67" t="s">
        <v>675</v>
      </c>
      <c r="C328" s="67" t="s">
        <v>672</v>
      </c>
      <c r="D328" s="63" t="s">
        <v>650</v>
      </c>
      <c r="E328" s="63">
        <v>1</v>
      </c>
      <c r="F328" s="64">
        <v>475.72</v>
      </c>
      <c r="G328" s="63">
        <f t="shared" si="7"/>
        <v>475.72</v>
      </c>
      <c r="H328" s="69"/>
      <c r="J328" s="73"/>
      <c r="K328" s="73"/>
    </row>
    <row r="329" s="51" customFormat="1" ht="14.4" spans="1:11">
      <c r="A329" s="65">
        <v>326</v>
      </c>
      <c r="B329" s="72" t="s">
        <v>676</v>
      </c>
      <c r="C329" s="67"/>
      <c r="D329" s="63"/>
      <c r="E329" s="63"/>
      <c r="F329" s="63"/>
      <c r="G329" s="63"/>
      <c r="H329" s="75"/>
      <c r="J329" s="71"/>
      <c r="K329" s="79"/>
    </row>
    <row r="330" s="51" customFormat="1" ht="41.4" outlineLevel="1" spans="1:11">
      <c r="A330" s="65">
        <v>327</v>
      </c>
      <c r="B330" s="67" t="s">
        <v>677</v>
      </c>
      <c r="C330" s="67" t="s">
        <v>554</v>
      </c>
      <c r="D330" s="63" t="s">
        <v>254</v>
      </c>
      <c r="E330" s="63">
        <v>1</v>
      </c>
      <c r="F330" s="63">
        <v>606.02</v>
      </c>
      <c r="G330" s="63">
        <f t="shared" ref="G330:G347" si="8">ROUND(E330*F330,2)</f>
        <v>606.02</v>
      </c>
      <c r="H330" s="75"/>
      <c r="J330" s="71">
        <v>2</v>
      </c>
      <c r="K330" s="79"/>
    </row>
    <row r="331" s="51" customFormat="1" ht="27.6" outlineLevel="1" spans="1:11">
      <c r="A331" s="65">
        <v>328</v>
      </c>
      <c r="B331" s="67" t="s">
        <v>678</v>
      </c>
      <c r="C331" s="67" t="s">
        <v>679</v>
      </c>
      <c r="D331" s="63" t="s">
        <v>96</v>
      </c>
      <c r="E331" s="63">
        <v>1</v>
      </c>
      <c r="F331" s="63">
        <v>258.52</v>
      </c>
      <c r="G331" s="63">
        <f t="shared" si="8"/>
        <v>258.52</v>
      </c>
      <c r="H331" s="75"/>
      <c r="J331" s="71"/>
      <c r="K331" s="79"/>
    </row>
    <row r="332" s="51" customFormat="1" ht="27.6" outlineLevel="1" spans="1:11">
      <c r="A332" s="65">
        <v>329</v>
      </c>
      <c r="B332" s="67" t="s">
        <v>680</v>
      </c>
      <c r="C332" s="67" t="s">
        <v>681</v>
      </c>
      <c r="D332" s="63" t="s">
        <v>96</v>
      </c>
      <c r="E332" s="63">
        <v>1</v>
      </c>
      <c r="F332" s="63">
        <v>1327.81</v>
      </c>
      <c r="G332" s="63">
        <f t="shared" si="8"/>
        <v>1327.81</v>
      </c>
      <c r="H332" s="75"/>
      <c r="J332" s="71"/>
      <c r="K332" s="79"/>
    </row>
    <row r="333" s="51" customFormat="1" ht="27.6" outlineLevel="1" spans="1:11">
      <c r="A333" s="65">
        <v>330</v>
      </c>
      <c r="B333" s="67" t="s">
        <v>682</v>
      </c>
      <c r="C333" s="67" t="s">
        <v>681</v>
      </c>
      <c r="D333" s="63" t="s">
        <v>96</v>
      </c>
      <c r="E333" s="63">
        <v>1</v>
      </c>
      <c r="F333" s="63">
        <v>597.89</v>
      </c>
      <c r="G333" s="63">
        <f t="shared" si="8"/>
        <v>597.89</v>
      </c>
      <c r="H333" s="75"/>
      <c r="J333" s="71"/>
      <c r="K333" s="79"/>
    </row>
    <row r="334" s="51" customFormat="1" ht="27.6" outlineLevel="1" spans="1:11">
      <c r="A334" s="65">
        <v>331</v>
      </c>
      <c r="B334" s="67" t="s">
        <v>683</v>
      </c>
      <c r="C334" s="67" t="s">
        <v>684</v>
      </c>
      <c r="D334" s="63" t="s">
        <v>96</v>
      </c>
      <c r="E334" s="63">
        <v>1</v>
      </c>
      <c r="F334" s="63">
        <v>397.27</v>
      </c>
      <c r="G334" s="63">
        <f t="shared" si="8"/>
        <v>397.27</v>
      </c>
      <c r="H334" s="75"/>
      <c r="J334" s="71"/>
      <c r="K334" s="79"/>
    </row>
    <row r="335" s="51" customFormat="1" ht="27.6" outlineLevel="1" spans="1:11">
      <c r="A335" s="65">
        <v>332</v>
      </c>
      <c r="B335" s="67" t="s">
        <v>685</v>
      </c>
      <c r="C335" s="67" t="s">
        <v>684</v>
      </c>
      <c r="D335" s="63" t="s">
        <v>96</v>
      </c>
      <c r="E335" s="63">
        <v>1</v>
      </c>
      <c r="F335" s="63">
        <v>857.97</v>
      </c>
      <c r="G335" s="63">
        <f t="shared" si="8"/>
        <v>857.97</v>
      </c>
      <c r="H335" s="75"/>
      <c r="J335" s="71"/>
      <c r="K335" s="79"/>
    </row>
    <row r="336" s="51" customFormat="1" ht="27.6" outlineLevel="1" spans="1:11">
      <c r="A336" s="65">
        <v>333</v>
      </c>
      <c r="B336" s="67" t="s">
        <v>686</v>
      </c>
      <c r="C336" s="67" t="s">
        <v>681</v>
      </c>
      <c r="D336" s="63" t="s">
        <v>96</v>
      </c>
      <c r="E336" s="63">
        <v>1</v>
      </c>
      <c r="F336" s="63">
        <v>693.68</v>
      </c>
      <c r="G336" s="63">
        <f t="shared" si="8"/>
        <v>693.68</v>
      </c>
      <c r="H336" s="75"/>
      <c r="J336" s="71"/>
      <c r="K336" s="79"/>
    </row>
    <row r="337" s="51" customFormat="1" ht="27.6" outlineLevel="1" spans="1:11">
      <c r="A337" s="65">
        <v>334</v>
      </c>
      <c r="B337" s="67" t="s">
        <v>687</v>
      </c>
      <c r="C337" s="67" t="s">
        <v>681</v>
      </c>
      <c r="D337" s="63" t="s">
        <v>96</v>
      </c>
      <c r="E337" s="63">
        <v>1</v>
      </c>
      <c r="F337" s="63">
        <v>1237.81</v>
      </c>
      <c r="G337" s="63">
        <f t="shared" si="8"/>
        <v>1237.81</v>
      </c>
      <c r="H337" s="75"/>
      <c r="J337" s="71"/>
      <c r="K337" s="79"/>
    </row>
    <row r="338" s="51" customFormat="1" ht="27.6" outlineLevel="1" spans="1:11">
      <c r="A338" s="65">
        <v>335</v>
      </c>
      <c r="B338" s="67" t="s">
        <v>688</v>
      </c>
      <c r="C338" s="67" t="s">
        <v>689</v>
      </c>
      <c r="D338" s="63" t="s">
        <v>96</v>
      </c>
      <c r="E338" s="63">
        <v>1</v>
      </c>
      <c r="F338" s="63">
        <v>258.52</v>
      </c>
      <c r="G338" s="63">
        <f t="shared" si="8"/>
        <v>258.52</v>
      </c>
      <c r="H338" s="75"/>
      <c r="J338" s="71"/>
      <c r="K338" s="79"/>
    </row>
    <row r="339" s="51" customFormat="1" ht="27.6" outlineLevel="1" spans="1:11">
      <c r="A339" s="65">
        <v>336</v>
      </c>
      <c r="B339" s="67" t="s">
        <v>690</v>
      </c>
      <c r="C339" s="67" t="s">
        <v>691</v>
      </c>
      <c r="D339" s="63" t="s">
        <v>96</v>
      </c>
      <c r="E339" s="63">
        <v>1</v>
      </c>
      <c r="F339" s="63">
        <v>342</v>
      </c>
      <c r="G339" s="63">
        <f t="shared" si="8"/>
        <v>342</v>
      </c>
      <c r="H339" s="75"/>
      <c r="J339" s="71"/>
      <c r="K339" s="79"/>
    </row>
    <row r="340" s="51" customFormat="1" ht="27.6" outlineLevel="1" spans="1:11">
      <c r="A340" s="65">
        <v>337</v>
      </c>
      <c r="B340" s="67" t="s">
        <v>692</v>
      </c>
      <c r="C340" s="67" t="s">
        <v>693</v>
      </c>
      <c r="D340" s="63" t="s">
        <v>254</v>
      </c>
      <c r="E340" s="63">
        <v>1</v>
      </c>
      <c r="F340" s="78">
        <v>420.24</v>
      </c>
      <c r="G340" s="63">
        <f t="shared" si="8"/>
        <v>420.24</v>
      </c>
      <c r="H340" s="75"/>
      <c r="J340" s="71"/>
      <c r="K340" s="79"/>
    </row>
    <row r="341" s="51" customFormat="1" ht="27.6" outlineLevel="1" spans="1:11">
      <c r="A341" s="65">
        <v>338</v>
      </c>
      <c r="B341" s="67" t="s">
        <v>694</v>
      </c>
      <c r="C341" s="67" t="s">
        <v>693</v>
      </c>
      <c r="D341" s="63" t="s">
        <v>254</v>
      </c>
      <c r="E341" s="63">
        <v>1</v>
      </c>
      <c r="F341" s="78">
        <v>331.66</v>
      </c>
      <c r="G341" s="63">
        <f t="shared" si="8"/>
        <v>331.66</v>
      </c>
      <c r="H341" s="75"/>
      <c r="J341" s="71"/>
      <c r="K341" s="79"/>
    </row>
    <row r="342" s="51" customFormat="1" ht="27.6" outlineLevel="1" spans="1:11">
      <c r="A342" s="65">
        <v>339</v>
      </c>
      <c r="B342" s="67" t="s">
        <v>695</v>
      </c>
      <c r="C342" s="67" t="s">
        <v>693</v>
      </c>
      <c r="D342" s="63" t="s">
        <v>254</v>
      </c>
      <c r="E342" s="63">
        <v>1</v>
      </c>
      <c r="F342" s="78">
        <v>294.26</v>
      </c>
      <c r="G342" s="63">
        <f t="shared" si="8"/>
        <v>294.26</v>
      </c>
      <c r="H342" s="75"/>
      <c r="J342" s="71"/>
      <c r="K342" s="79"/>
    </row>
    <row r="343" s="51" customFormat="1" ht="27.6" outlineLevel="1" spans="1:11">
      <c r="A343" s="65">
        <v>340</v>
      </c>
      <c r="B343" s="67" t="s">
        <v>696</v>
      </c>
      <c r="C343" s="67" t="s">
        <v>693</v>
      </c>
      <c r="D343" s="63" t="s">
        <v>254</v>
      </c>
      <c r="E343" s="63">
        <v>1</v>
      </c>
      <c r="F343" s="78">
        <v>331.34</v>
      </c>
      <c r="G343" s="63">
        <f t="shared" si="8"/>
        <v>331.34</v>
      </c>
      <c r="H343" s="75"/>
      <c r="J343" s="71"/>
      <c r="K343" s="79"/>
    </row>
    <row r="344" s="51" customFormat="1" ht="27.6" outlineLevel="1" spans="1:11">
      <c r="A344" s="65">
        <v>341</v>
      </c>
      <c r="B344" s="67" t="s">
        <v>697</v>
      </c>
      <c r="C344" s="67" t="s">
        <v>693</v>
      </c>
      <c r="D344" s="63" t="s">
        <v>254</v>
      </c>
      <c r="E344" s="63">
        <v>1</v>
      </c>
      <c r="F344" s="78">
        <v>384.54</v>
      </c>
      <c r="G344" s="63">
        <f t="shared" si="8"/>
        <v>384.54</v>
      </c>
      <c r="H344" s="75"/>
      <c r="J344" s="71"/>
      <c r="K344" s="79"/>
    </row>
    <row r="345" s="51" customFormat="1" ht="27.6" outlineLevel="1" spans="1:11">
      <c r="A345" s="65">
        <v>342</v>
      </c>
      <c r="B345" s="67" t="s">
        <v>698</v>
      </c>
      <c r="C345" s="67" t="s">
        <v>699</v>
      </c>
      <c r="D345" s="63" t="s">
        <v>700</v>
      </c>
      <c r="E345" s="63">
        <v>1</v>
      </c>
      <c r="F345" s="78">
        <v>33.94</v>
      </c>
      <c r="G345" s="63">
        <f t="shared" si="8"/>
        <v>33.94</v>
      </c>
      <c r="H345" s="75"/>
      <c r="J345" s="71"/>
      <c r="K345" s="79"/>
    </row>
    <row r="346" s="51" customFormat="1" ht="41.4" outlineLevel="1" spans="1:11">
      <c r="A346" s="65">
        <v>343</v>
      </c>
      <c r="B346" s="67" t="s">
        <v>701</v>
      </c>
      <c r="C346" s="67" t="s">
        <v>702</v>
      </c>
      <c r="D346" s="63" t="s">
        <v>650</v>
      </c>
      <c r="E346" s="63">
        <v>1</v>
      </c>
      <c r="F346" s="63">
        <v>5555.87</v>
      </c>
      <c r="G346" s="63">
        <f t="shared" si="8"/>
        <v>5555.87</v>
      </c>
      <c r="H346" s="75"/>
      <c r="J346" s="71"/>
      <c r="K346" s="79"/>
    </row>
    <row r="347" s="51" customFormat="1" ht="41.4" outlineLevel="1" spans="1:11">
      <c r="A347" s="65">
        <v>344</v>
      </c>
      <c r="B347" s="67" t="s">
        <v>703</v>
      </c>
      <c r="C347" s="67" t="s">
        <v>702</v>
      </c>
      <c r="D347" s="63" t="s">
        <v>650</v>
      </c>
      <c r="E347" s="63">
        <v>1</v>
      </c>
      <c r="F347" s="63">
        <v>7866.88</v>
      </c>
      <c r="G347" s="63">
        <f t="shared" si="8"/>
        <v>7866.88</v>
      </c>
      <c r="H347" s="75"/>
      <c r="J347" s="71"/>
      <c r="K347" s="79"/>
    </row>
    <row r="348" s="51" customFormat="1" ht="14.4" spans="1:11">
      <c r="A348" s="65">
        <v>345</v>
      </c>
      <c r="B348" s="72" t="s">
        <v>704</v>
      </c>
      <c r="C348" s="67"/>
      <c r="D348" s="63"/>
      <c r="E348" s="63"/>
      <c r="F348" s="63"/>
      <c r="G348" s="63"/>
      <c r="H348" s="75"/>
      <c r="J348" s="71"/>
      <c r="K348" s="71"/>
    </row>
    <row r="349" s="51" customFormat="1" ht="41.4" outlineLevel="1" spans="1:11">
      <c r="A349" s="65">
        <v>346</v>
      </c>
      <c r="B349" s="67" t="s">
        <v>705</v>
      </c>
      <c r="C349" s="67" t="s">
        <v>706</v>
      </c>
      <c r="D349" s="63" t="s">
        <v>48</v>
      </c>
      <c r="E349" s="63">
        <v>1</v>
      </c>
      <c r="F349" s="78">
        <v>28.905</v>
      </c>
      <c r="G349" s="63">
        <f t="shared" ref="G349:G412" si="9">F349*E349</f>
        <v>28.905</v>
      </c>
      <c r="H349" s="75"/>
      <c r="J349" s="71"/>
      <c r="K349" s="71"/>
    </row>
    <row r="350" s="51" customFormat="1" ht="41.4" outlineLevel="1" spans="1:11">
      <c r="A350" s="65">
        <v>347</v>
      </c>
      <c r="B350" s="67" t="s">
        <v>707</v>
      </c>
      <c r="C350" s="67" t="s">
        <v>708</v>
      </c>
      <c r="D350" s="63" t="s">
        <v>48</v>
      </c>
      <c r="E350" s="63">
        <v>1</v>
      </c>
      <c r="F350" s="78">
        <v>31.875</v>
      </c>
      <c r="G350" s="63">
        <f t="shared" si="9"/>
        <v>31.875</v>
      </c>
      <c r="H350" s="75"/>
      <c r="J350" s="71"/>
      <c r="K350" s="71"/>
    </row>
    <row r="351" s="51" customFormat="1" ht="41.4" outlineLevel="1" spans="1:11">
      <c r="A351" s="65">
        <v>348</v>
      </c>
      <c r="B351" s="67" t="s">
        <v>709</v>
      </c>
      <c r="C351" s="67" t="s">
        <v>710</v>
      </c>
      <c r="D351" s="63" t="s">
        <v>48</v>
      </c>
      <c r="E351" s="63">
        <v>1</v>
      </c>
      <c r="F351" s="78">
        <v>32.19</v>
      </c>
      <c r="G351" s="63">
        <f t="shared" si="9"/>
        <v>32.19</v>
      </c>
      <c r="H351" s="75"/>
      <c r="J351" s="71"/>
      <c r="K351" s="71"/>
    </row>
    <row r="352" s="51" customFormat="1" ht="41.4" outlineLevel="1" spans="1:11">
      <c r="A352" s="65">
        <v>349</v>
      </c>
      <c r="B352" s="67" t="s">
        <v>711</v>
      </c>
      <c r="C352" s="67" t="s">
        <v>712</v>
      </c>
      <c r="D352" s="63" t="s">
        <v>48</v>
      </c>
      <c r="E352" s="63">
        <v>1</v>
      </c>
      <c r="F352" s="78">
        <v>6.18</v>
      </c>
      <c r="G352" s="63">
        <f t="shared" si="9"/>
        <v>6.18</v>
      </c>
      <c r="H352" s="75"/>
      <c r="J352" s="71"/>
      <c r="K352" s="71"/>
    </row>
    <row r="353" s="51" customFormat="1" ht="41.4" outlineLevel="1" spans="1:11">
      <c r="A353" s="65">
        <v>350</v>
      </c>
      <c r="B353" s="67" t="s">
        <v>713</v>
      </c>
      <c r="C353" s="67" t="s">
        <v>714</v>
      </c>
      <c r="D353" s="63" t="s">
        <v>48</v>
      </c>
      <c r="E353" s="63">
        <v>1</v>
      </c>
      <c r="F353" s="78">
        <v>7.275</v>
      </c>
      <c r="G353" s="63">
        <f t="shared" si="9"/>
        <v>7.275</v>
      </c>
      <c r="H353" s="75"/>
      <c r="J353" s="71"/>
      <c r="K353" s="71"/>
    </row>
    <row r="354" s="51" customFormat="1" ht="41.4" outlineLevel="1" spans="1:11">
      <c r="A354" s="65">
        <v>351</v>
      </c>
      <c r="B354" s="67" t="s">
        <v>715</v>
      </c>
      <c r="C354" s="67" t="s">
        <v>716</v>
      </c>
      <c r="D354" s="63" t="s">
        <v>48</v>
      </c>
      <c r="E354" s="63">
        <v>1</v>
      </c>
      <c r="F354" s="78">
        <v>9.255</v>
      </c>
      <c r="G354" s="63">
        <f t="shared" si="9"/>
        <v>9.255</v>
      </c>
      <c r="H354" s="75"/>
      <c r="J354" s="71"/>
      <c r="K354" s="71"/>
    </row>
    <row r="355" s="51" customFormat="1" ht="41.4" outlineLevel="1" spans="1:11">
      <c r="A355" s="65">
        <v>352</v>
      </c>
      <c r="B355" s="67" t="s">
        <v>717</v>
      </c>
      <c r="C355" s="67" t="s">
        <v>718</v>
      </c>
      <c r="D355" s="63" t="s">
        <v>48</v>
      </c>
      <c r="E355" s="63">
        <v>1</v>
      </c>
      <c r="F355" s="78">
        <v>12.525</v>
      </c>
      <c r="G355" s="63">
        <f t="shared" si="9"/>
        <v>12.525</v>
      </c>
      <c r="H355" s="75"/>
      <c r="J355" s="71"/>
      <c r="K355" s="71"/>
    </row>
    <row r="356" s="51" customFormat="1" ht="110.4" outlineLevel="1" spans="1:11">
      <c r="A356" s="65">
        <v>353</v>
      </c>
      <c r="B356" s="67" t="s">
        <v>719</v>
      </c>
      <c r="C356" s="67" t="s">
        <v>720</v>
      </c>
      <c r="D356" s="63" t="s">
        <v>48</v>
      </c>
      <c r="E356" s="63">
        <v>1</v>
      </c>
      <c r="F356" s="78">
        <v>11.1</v>
      </c>
      <c r="G356" s="63">
        <f t="shared" si="9"/>
        <v>11.1</v>
      </c>
      <c r="H356" s="75"/>
      <c r="J356" s="71"/>
      <c r="K356" s="71"/>
    </row>
    <row r="357" s="51" customFormat="1" ht="41.4" outlineLevel="1" spans="1:11">
      <c r="A357" s="65">
        <v>354</v>
      </c>
      <c r="B357" s="67" t="s">
        <v>721</v>
      </c>
      <c r="C357" s="67" t="s">
        <v>722</v>
      </c>
      <c r="D357" s="63" t="s">
        <v>48</v>
      </c>
      <c r="E357" s="63">
        <v>1</v>
      </c>
      <c r="F357" s="78">
        <v>6.18</v>
      </c>
      <c r="G357" s="63">
        <f t="shared" si="9"/>
        <v>6.18</v>
      </c>
      <c r="H357" s="75"/>
      <c r="J357" s="71"/>
      <c r="K357" s="71"/>
    </row>
    <row r="358" s="51" customFormat="1" ht="41.4" outlineLevel="1" spans="1:11">
      <c r="A358" s="65">
        <v>355</v>
      </c>
      <c r="B358" s="67" t="s">
        <v>723</v>
      </c>
      <c r="C358" s="67" t="s">
        <v>724</v>
      </c>
      <c r="D358" s="63" t="s">
        <v>48</v>
      </c>
      <c r="E358" s="63">
        <v>1</v>
      </c>
      <c r="F358" s="78">
        <v>15.93</v>
      </c>
      <c r="G358" s="63">
        <f t="shared" si="9"/>
        <v>15.93</v>
      </c>
      <c r="H358" s="75"/>
      <c r="J358" s="71"/>
      <c r="K358" s="71"/>
    </row>
    <row r="359" s="51" customFormat="1" ht="41.4" outlineLevel="1" spans="1:11">
      <c r="A359" s="65">
        <v>356</v>
      </c>
      <c r="B359" s="67" t="s">
        <v>725</v>
      </c>
      <c r="C359" s="67" t="s">
        <v>726</v>
      </c>
      <c r="D359" s="63" t="s">
        <v>48</v>
      </c>
      <c r="E359" s="63">
        <v>1</v>
      </c>
      <c r="F359" s="78">
        <v>21.6</v>
      </c>
      <c r="G359" s="63">
        <f t="shared" si="9"/>
        <v>21.6</v>
      </c>
      <c r="H359" s="75"/>
      <c r="J359" s="71"/>
      <c r="K359" s="71"/>
    </row>
    <row r="360" s="51" customFormat="1" ht="41.4" outlineLevel="1" spans="1:11">
      <c r="A360" s="65">
        <v>357</v>
      </c>
      <c r="B360" s="67" t="s">
        <v>727</v>
      </c>
      <c r="C360" s="67" t="s">
        <v>728</v>
      </c>
      <c r="D360" s="63" t="s">
        <v>48</v>
      </c>
      <c r="E360" s="63">
        <v>1</v>
      </c>
      <c r="F360" s="78">
        <v>24.195</v>
      </c>
      <c r="G360" s="63">
        <f t="shared" si="9"/>
        <v>24.195</v>
      </c>
      <c r="H360" s="75"/>
      <c r="J360" s="71"/>
      <c r="K360" s="71"/>
    </row>
    <row r="361" s="51" customFormat="1" ht="41.4" outlineLevel="1" spans="1:11">
      <c r="A361" s="65">
        <v>358</v>
      </c>
      <c r="B361" s="67" t="s">
        <v>729</v>
      </c>
      <c r="C361" s="67" t="s">
        <v>730</v>
      </c>
      <c r="D361" s="63" t="s">
        <v>48</v>
      </c>
      <c r="E361" s="63">
        <v>1</v>
      </c>
      <c r="F361" s="78">
        <v>37.86</v>
      </c>
      <c r="G361" s="63">
        <f t="shared" si="9"/>
        <v>37.86</v>
      </c>
      <c r="H361" s="75"/>
      <c r="J361" s="71"/>
      <c r="K361" s="71"/>
    </row>
    <row r="362" s="51" customFormat="1" ht="41.4" outlineLevel="1" spans="1:11">
      <c r="A362" s="65">
        <v>359</v>
      </c>
      <c r="B362" s="67" t="s">
        <v>731</v>
      </c>
      <c r="C362" s="67" t="s">
        <v>732</v>
      </c>
      <c r="D362" s="63" t="s">
        <v>48</v>
      </c>
      <c r="E362" s="63">
        <v>1</v>
      </c>
      <c r="F362" s="78">
        <v>110.805</v>
      </c>
      <c r="G362" s="63">
        <f t="shared" si="9"/>
        <v>110.805</v>
      </c>
      <c r="H362" s="75"/>
      <c r="J362" s="71"/>
      <c r="K362" s="71"/>
    </row>
    <row r="363" s="51" customFormat="1" ht="27.6" outlineLevel="1" spans="1:11">
      <c r="A363" s="65">
        <v>360</v>
      </c>
      <c r="B363" s="67" t="s">
        <v>733</v>
      </c>
      <c r="C363" s="67" t="s">
        <v>734</v>
      </c>
      <c r="D363" s="63" t="s">
        <v>96</v>
      </c>
      <c r="E363" s="63">
        <v>1</v>
      </c>
      <c r="F363" s="78">
        <v>116.565</v>
      </c>
      <c r="G363" s="63">
        <f t="shared" si="9"/>
        <v>116.565</v>
      </c>
      <c r="H363" s="75"/>
      <c r="J363" s="71"/>
      <c r="K363" s="71"/>
    </row>
    <row r="364" s="51" customFormat="1" ht="27.6" outlineLevel="1" spans="1:11">
      <c r="A364" s="65">
        <v>361</v>
      </c>
      <c r="B364" s="67" t="s">
        <v>735</v>
      </c>
      <c r="C364" s="67" t="s">
        <v>736</v>
      </c>
      <c r="D364" s="63" t="s">
        <v>96</v>
      </c>
      <c r="E364" s="63">
        <v>1</v>
      </c>
      <c r="F364" s="78">
        <v>174.075</v>
      </c>
      <c r="G364" s="63">
        <f t="shared" si="9"/>
        <v>174.075</v>
      </c>
      <c r="H364" s="75"/>
      <c r="J364" s="71"/>
      <c r="K364" s="71"/>
    </row>
    <row r="365" s="51" customFormat="1" ht="27.6" outlineLevel="1" spans="1:11">
      <c r="A365" s="65">
        <v>362</v>
      </c>
      <c r="B365" s="67" t="s">
        <v>737</v>
      </c>
      <c r="C365" s="67" t="s">
        <v>738</v>
      </c>
      <c r="D365" s="63" t="s">
        <v>96</v>
      </c>
      <c r="E365" s="63">
        <v>1</v>
      </c>
      <c r="F365" s="78">
        <v>230.1</v>
      </c>
      <c r="G365" s="63">
        <f t="shared" si="9"/>
        <v>230.1</v>
      </c>
      <c r="H365" s="75"/>
      <c r="J365" s="71"/>
      <c r="K365" s="71"/>
    </row>
    <row r="366" s="51" customFormat="1" ht="27.6" outlineLevel="1" spans="1:11">
      <c r="A366" s="65">
        <v>363</v>
      </c>
      <c r="B366" s="67" t="s">
        <v>739</v>
      </c>
      <c r="C366" s="67" t="s">
        <v>740</v>
      </c>
      <c r="D366" s="63" t="s">
        <v>48</v>
      </c>
      <c r="E366" s="63">
        <v>1</v>
      </c>
      <c r="F366" s="78">
        <v>103.845</v>
      </c>
      <c r="G366" s="63">
        <f t="shared" si="9"/>
        <v>103.845</v>
      </c>
      <c r="H366" s="75"/>
      <c r="J366" s="71"/>
      <c r="K366" s="71"/>
    </row>
    <row r="367" s="51" customFormat="1" ht="27.6" outlineLevel="1" spans="1:11">
      <c r="A367" s="65">
        <v>364</v>
      </c>
      <c r="B367" s="67" t="s">
        <v>741</v>
      </c>
      <c r="C367" s="67" t="s">
        <v>742</v>
      </c>
      <c r="D367" s="63" t="s">
        <v>48</v>
      </c>
      <c r="E367" s="63">
        <v>1</v>
      </c>
      <c r="F367" s="78">
        <v>109.695</v>
      </c>
      <c r="G367" s="63">
        <f t="shared" si="9"/>
        <v>109.695</v>
      </c>
      <c r="H367" s="75"/>
      <c r="J367" s="71"/>
      <c r="K367" s="71"/>
    </row>
    <row r="368" s="51" customFormat="1" ht="27.6" outlineLevel="1" spans="1:11">
      <c r="A368" s="65">
        <v>365</v>
      </c>
      <c r="B368" s="67" t="s">
        <v>743</v>
      </c>
      <c r="C368" s="67" t="s">
        <v>744</v>
      </c>
      <c r="D368" s="63" t="s">
        <v>48</v>
      </c>
      <c r="E368" s="63">
        <v>1</v>
      </c>
      <c r="F368" s="78">
        <v>163.92</v>
      </c>
      <c r="G368" s="63">
        <f t="shared" si="9"/>
        <v>163.92</v>
      </c>
      <c r="H368" s="75"/>
      <c r="J368" s="71"/>
      <c r="K368" s="71"/>
    </row>
    <row r="369" s="51" customFormat="1" ht="27.6" outlineLevel="1" spans="1:11">
      <c r="A369" s="65">
        <v>366</v>
      </c>
      <c r="B369" s="67" t="s">
        <v>745</v>
      </c>
      <c r="C369" s="67" t="s">
        <v>746</v>
      </c>
      <c r="D369" s="63" t="s">
        <v>48</v>
      </c>
      <c r="E369" s="63">
        <v>1</v>
      </c>
      <c r="F369" s="78">
        <v>163.92</v>
      </c>
      <c r="G369" s="63">
        <f t="shared" si="9"/>
        <v>163.92</v>
      </c>
      <c r="H369" s="75"/>
      <c r="J369" s="71"/>
      <c r="K369" s="71"/>
    </row>
    <row r="370" s="51" customFormat="1" ht="27.6" outlineLevel="1" spans="1:11">
      <c r="A370" s="65">
        <v>367</v>
      </c>
      <c r="B370" s="67" t="s">
        <v>747</v>
      </c>
      <c r="C370" s="67" t="s">
        <v>748</v>
      </c>
      <c r="D370" s="63" t="s">
        <v>48</v>
      </c>
      <c r="E370" s="63">
        <v>1</v>
      </c>
      <c r="F370" s="78">
        <v>220.185</v>
      </c>
      <c r="G370" s="63">
        <f t="shared" si="9"/>
        <v>220.185</v>
      </c>
      <c r="H370" s="75"/>
      <c r="J370" s="71"/>
      <c r="K370" s="71"/>
    </row>
    <row r="371" s="51" customFormat="1" ht="82.8" outlineLevel="1" spans="1:11">
      <c r="A371" s="65">
        <v>368</v>
      </c>
      <c r="B371" s="67" t="s">
        <v>749</v>
      </c>
      <c r="C371" s="67" t="s">
        <v>750</v>
      </c>
      <c r="D371" s="63" t="s">
        <v>48</v>
      </c>
      <c r="E371" s="63">
        <v>1</v>
      </c>
      <c r="F371" s="78">
        <v>305.925</v>
      </c>
      <c r="G371" s="63">
        <f t="shared" si="9"/>
        <v>305.925</v>
      </c>
      <c r="H371" s="75"/>
      <c r="J371" s="71"/>
      <c r="K371" s="71"/>
    </row>
    <row r="372" s="51" customFormat="1" ht="27.6" outlineLevel="1" spans="1:11">
      <c r="A372" s="65">
        <v>369</v>
      </c>
      <c r="B372" s="67" t="s">
        <v>751</v>
      </c>
      <c r="C372" s="67" t="s">
        <v>752</v>
      </c>
      <c r="D372" s="63" t="s">
        <v>48</v>
      </c>
      <c r="E372" s="63">
        <v>1</v>
      </c>
      <c r="F372" s="78">
        <v>363.495</v>
      </c>
      <c r="G372" s="63">
        <f t="shared" si="9"/>
        <v>363.495</v>
      </c>
      <c r="H372" s="75"/>
      <c r="J372" s="71"/>
      <c r="K372" s="71"/>
    </row>
    <row r="373" s="51" customFormat="1" ht="82.8" outlineLevel="1" spans="1:11">
      <c r="A373" s="65">
        <v>370</v>
      </c>
      <c r="B373" s="67" t="s">
        <v>753</v>
      </c>
      <c r="C373" s="67" t="s">
        <v>754</v>
      </c>
      <c r="D373" s="63" t="s">
        <v>48</v>
      </c>
      <c r="E373" s="63">
        <v>1</v>
      </c>
      <c r="F373" s="78">
        <v>565.44</v>
      </c>
      <c r="G373" s="63">
        <f t="shared" si="9"/>
        <v>565.44</v>
      </c>
      <c r="H373" s="75"/>
      <c r="J373" s="71"/>
      <c r="K373" s="71"/>
    </row>
    <row r="374" s="51" customFormat="1" ht="27.6" outlineLevel="1" spans="1:11">
      <c r="A374" s="65">
        <v>371</v>
      </c>
      <c r="B374" s="67" t="s">
        <v>755</v>
      </c>
      <c r="C374" s="67" t="s">
        <v>756</v>
      </c>
      <c r="D374" s="63" t="s">
        <v>48</v>
      </c>
      <c r="E374" s="63">
        <v>1</v>
      </c>
      <c r="F374" s="78">
        <v>658.11</v>
      </c>
      <c r="G374" s="63">
        <f t="shared" si="9"/>
        <v>658.11</v>
      </c>
      <c r="H374" s="75"/>
      <c r="J374" s="71"/>
      <c r="K374" s="71"/>
    </row>
    <row r="375" s="51" customFormat="1" ht="27.6" outlineLevel="1" spans="1:11">
      <c r="A375" s="65">
        <v>372</v>
      </c>
      <c r="B375" s="67" t="s">
        <v>757</v>
      </c>
      <c r="C375" s="67" t="s">
        <v>758</v>
      </c>
      <c r="D375" s="63" t="s">
        <v>759</v>
      </c>
      <c r="E375" s="63">
        <v>1</v>
      </c>
      <c r="F375" s="78">
        <v>26.355</v>
      </c>
      <c r="G375" s="63">
        <f t="shared" si="9"/>
        <v>26.355</v>
      </c>
      <c r="H375" s="75"/>
      <c r="J375" s="71"/>
      <c r="K375" s="71"/>
    </row>
    <row r="376" s="51" customFormat="1" ht="27.6" outlineLevel="1" spans="1:11">
      <c r="A376" s="65">
        <v>373</v>
      </c>
      <c r="B376" s="67" t="s">
        <v>760</v>
      </c>
      <c r="C376" s="67" t="s">
        <v>761</v>
      </c>
      <c r="D376" s="63" t="s">
        <v>48</v>
      </c>
      <c r="E376" s="63">
        <v>1</v>
      </c>
      <c r="F376" s="78">
        <v>29.685</v>
      </c>
      <c r="G376" s="63">
        <f t="shared" si="9"/>
        <v>29.685</v>
      </c>
      <c r="H376" s="75"/>
      <c r="J376" s="71"/>
      <c r="K376" s="71"/>
    </row>
    <row r="377" s="51" customFormat="1" ht="41.4" outlineLevel="1" spans="1:11">
      <c r="A377" s="65">
        <v>374</v>
      </c>
      <c r="B377" s="67" t="s">
        <v>762</v>
      </c>
      <c r="C377" s="67" t="s">
        <v>763</v>
      </c>
      <c r="D377" s="63" t="s">
        <v>48</v>
      </c>
      <c r="E377" s="63">
        <v>1</v>
      </c>
      <c r="F377" s="78">
        <v>33.255</v>
      </c>
      <c r="G377" s="63">
        <f t="shared" si="9"/>
        <v>33.255</v>
      </c>
      <c r="H377" s="75"/>
      <c r="J377" s="71"/>
      <c r="K377" s="71"/>
    </row>
    <row r="378" s="51" customFormat="1" ht="27.6" outlineLevel="1" spans="1:11">
      <c r="A378" s="65">
        <v>375</v>
      </c>
      <c r="B378" s="67" t="s">
        <v>764</v>
      </c>
      <c r="C378" s="67" t="s">
        <v>765</v>
      </c>
      <c r="D378" s="63" t="s">
        <v>96</v>
      </c>
      <c r="E378" s="63">
        <v>1</v>
      </c>
      <c r="F378" s="78">
        <v>253.59</v>
      </c>
      <c r="G378" s="63">
        <f t="shared" si="9"/>
        <v>253.59</v>
      </c>
      <c r="H378" s="75"/>
      <c r="J378" s="71"/>
      <c r="K378" s="71"/>
    </row>
    <row r="379" s="51" customFormat="1" ht="27.6" outlineLevel="1" spans="1:11">
      <c r="A379" s="65">
        <v>376</v>
      </c>
      <c r="B379" s="67" t="s">
        <v>766</v>
      </c>
      <c r="C379" s="67" t="s">
        <v>767</v>
      </c>
      <c r="D379" s="63" t="s">
        <v>96</v>
      </c>
      <c r="E379" s="63">
        <v>1</v>
      </c>
      <c r="F379" s="78">
        <v>257.295</v>
      </c>
      <c r="G379" s="63">
        <f t="shared" si="9"/>
        <v>257.295</v>
      </c>
      <c r="H379" s="75"/>
      <c r="J379" s="71"/>
      <c r="K379" s="71"/>
    </row>
    <row r="380" s="51" customFormat="1" ht="41.4" outlineLevel="1" spans="1:11">
      <c r="A380" s="65">
        <v>377</v>
      </c>
      <c r="B380" s="67" t="s">
        <v>768</v>
      </c>
      <c r="C380" s="67" t="s">
        <v>769</v>
      </c>
      <c r="D380" s="63" t="s">
        <v>96</v>
      </c>
      <c r="E380" s="63">
        <v>1</v>
      </c>
      <c r="F380" s="78">
        <v>331.005</v>
      </c>
      <c r="G380" s="63">
        <f t="shared" si="9"/>
        <v>331.005</v>
      </c>
      <c r="H380" s="75"/>
      <c r="J380" s="71"/>
      <c r="K380" s="71"/>
    </row>
    <row r="381" s="51" customFormat="1" ht="27.6" outlineLevel="1" spans="1:11">
      <c r="A381" s="65">
        <v>378</v>
      </c>
      <c r="B381" s="67" t="s">
        <v>770</v>
      </c>
      <c r="C381" s="67" t="s">
        <v>771</v>
      </c>
      <c r="D381" s="63" t="s">
        <v>96</v>
      </c>
      <c r="E381" s="63">
        <v>1</v>
      </c>
      <c r="F381" s="78">
        <v>332.7</v>
      </c>
      <c r="G381" s="63">
        <f t="shared" si="9"/>
        <v>332.7</v>
      </c>
      <c r="H381" s="75"/>
      <c r="J381" s="71"/>
      <c r="K381" s="71"/>
    </row>
    <row r="382" s="51" customFormat="1" ht="27.6" outlineLevel="1" spans="1:11">
      <c r="A382" s="65">
        <v>379</v>
      </c>
      <c r="B382" s="67" t="s">
        <v>772</v>
      </c>
      <c r="C382" s="67" t="s">
        <v>773</v>
      </c>
      <c r="D382" s="63" t="s">
        <v>96</v>
      </c>
      <c r="E382" s="63">
        <v>1</v>
      </c>
      <c r="F382" s="78">
        <v>385.23</v>
      </c>
      <c r="G382" s="63">
        <f t="shared" si="9"/>
        <v>385.23</v>
      </c>
      <c r="H382" s="75"/>
      <c r="J382" s="71"/>
      <c r="K382" s="71"/>
    </row>
    <row r="383" s="51" customFormat="1" ht="27.6" outlineLevel="1" spans="1:11">
      <c r="A383" s="65">
        <v>380</v>
      </c>
      <c r="B383" s="67" t="s">
        <v>774</v>
      </c>
      <c r="C383" s="67" t="s">
        <v>775</v>
      </c>
      <c r="D383" s="63" t="s">
        <v>96</v>
      </c>
      <c r="E383" s="63">
        <v>1</v>
      </c>
      <c r="F383" s="78">
        <v>385.23</v>
      </c>
      <c r="G383" s="63">
        <f t="shared" si="9"/>
        <v>385.23</v>
      </c>
      <c r="H383" s="75"/>
      <c r="J383" s="71"/>
      <c r="K383" s="71"/>
    </row>
    <row r="384" s="51" customFormat="1" ht="41.4" outlineLevel="1" spans="1:11">
      <c r="A384" s="65">
        <v>381</v>
      </c>
      <c r="B384" s="67" t="s">
        <v>776</v>
      </c>
      <c r="C384" s="67" t="s">
        <v>777</v>
      </c>
      <c r="D384" s="63" t="s">
        <v>96</v>
      </c>
      <c r="E384" s="63">
        <v>1</v>
      </c>
      <c r="F384" s="78">
        <v>610.125</v>
      </c>
      <c r="G384" s="63">
        <f t="shared" si="9"/>
        <v>610.125</v>
      </c>
      <c r="H384" s="75"/>
      <c r="J384" s="71"/>
      <c r="K384" s="71"/>
    </row>
    <row r="385" s="51" customFormat="1" ht="27.6" outlineLevel="1" spans="1:11">
      <c r="A385" s="65">
        <v>382</v>
      </c>
      <c r="B385" s="67" t="s">
        <v>778</v>
      </c>
      <c r="C385" s="67" t="s">
        <v>779</v>
      </c>
      <c r="D385" s="63" t="s">
        <v>96</v>
      </c>
      <c r="E385" s="63">
        <v>1</v>
      </c>
      <c r="F385" s="78">
        <v>228.945</v>
      </c>
      <c r="G385" s="63">
        <f t="shared" si="9"/>
        <v>228.945</v>
      </c>
      <c r="H385" s="75"/>
      <c r="J385" s="71"/>
      <c r="K385" s="71"/>
    </row>
    <row r="386" s="51" customFormat="1" ht="27.6" outlineLevel="1" spans="1:11">
      <c r="A386" s="65">
        <v>383</v>
      </c>
      <c r="B386" s="67" t="s">
        <v>780</v>
      </c>
      <c r="C386" s="67" t="s">
        <v>781</v>
      </c>
      <c r="D386" s="63" t="s">
        <v>96</v>
      </c>
      <c r="E386" s="63">
        <v>1</v>
      </c>
      <c r="F386" s="78">
        <v>300.585</v>
      </c>
      <c r="G386" s="63">
        <f t="shared" si="9"/>
        <v>300.585</v>
      </c>
      <c r="H386" s="75"/>
      <c r="J386" s="71"/>
      <c r="K386" s="71"/>
    </row>
    <row r="387" s="51" customFormat="1" ht="27.6" outlineLevel="1" spans="1:11">
      <c r="A387" s="65">
        <v>384</v>
      </c>
      <c r="B387" s="67" t="s">
        <v>782</v>
      </c>
      <c r="C387" s="67" t="s">
        <v>783</v>
      </c>
      <c r="D387" s="63" t="s">
        <v>96</v>
      </c>
      <c r="E387" s="63">
        <v>1</v>
      </c>
      <c r="F387" s="78">
        <v>678.165</v>
      </c>
      <c r="G387" s="63">
        <f t="shared" si="9"/>
        <v>678.165</v>
      </c>
      <c r="H387" s="75"/>
      <c r="J387" s="71"/>
      <c r="K387" s="71"/>
    </row>
    <row r="388" s="51" customFormat="1" ht="27.6" outlineLevel="1" spans="1:11">
      <c r="A388" s="65">
        <v>385</v>
      </c>
      <c r="B388" s="67" t="s">
        <v>784</v>
      </c>
      <c r="C388" s="67" t="s">
        <v>785</v>
      </c>
      <c r="D388" s="63" t="s">
        <v>650</v>
      </c>
      <c r="E388" s="63">
        <v>1</v>
      </c>
      <c r="F388" s="78">
        <v>453.72</v>
      </c>
      <c r="G388" s="63">
        <f t="shared" si="9"/>
        <v>453.72</v>
      </c>
      <c r="H388" s="75"/>
      <c r="J388" s="71"/>
      <c r="K388" s="71"/>
    </row>
    <row r="389" s="51" customFormat="1" ht="27.6" outlineLevel="1" spans="1:11">
      <c r="A389" s="65">
        <v>386</v>
      </c>
      <c r="B389" s="67" t="s">
        <v>786</v>
      </c>
      <c r="C389" s="67" t="s">
        <v>787</v>
      </c>
      <c r="D389" s="63" t="s">
        <v>96</v>
      </c>
      <c r="E389" s="63">
        <v>1</v>
      </c>
      <c r="F389" s="78">
        <v>410.055</v>
      </c>
      <c r="G389" s="63">
        <f t="shared" si="9"/>
        <v>410.055</v>
      </c>
      <c r="H389" s="75"/>
      <c r="J389" s="71"/>
      <c r="K389" s="71"/>
    </row>
    <row r="390" s="51" customFormat="1" ht="27.6" outlineLevel="1" spans="1:11">
      <c r="A390" s="65">
        <v>387</v>
      </c>
      <c r="B390" s="67" t="s">
        <v>788</v>
      </c>
      <c r="C390" s="67" t="s">
        <v>789</v>
      </c>
      <c r="D390" s="63" t="s">
        <v>96</v>
      </c>
      <c r="E390" s="63">
        <v>1</v>
      </c>
      <c r="F390" s="78">
        <v>530.805</v>
      </c>
      <c r="G390" s="63">
        <f t="shared" si="9"/>
        <v>530.805</v>
      </c>
      <c r="H390" s="75"/>
      <c r="J390" s="71"/>
      <c r="K390" s="71"/>
    </row>
    <row r="391" s="51" customFormat="1" ht="55.2" outlineLevel="1" spans="1:11">
      <c r="A391" s="65">
        <v>388</v>
      </c>
      <c r="B391" s="67" t="s">
        <v>790</v>
      </c>
      <c r="C391" s="67" t="s">
        <v>791</v>
      </c>
      <c r="D391" s="63" t="s">
        <v>650</v>
      </c>
      <c r="E391" s="63">
        <v>1</v>
      </c>
      <c r="F391" s="78">
        <v>6775.215</v>
      </c>
      <c r="G391" s="63">
        <f t="shared" si="9"/>
        <v>6775.215</v>
      </c>
      <c r="H391" s="75"/>
      <c r="J391" s="71"/>
      <c r="K391" s="71"/>
    </row>
    <row r="392" s="51" customFormat="1" ht="27.6" outlineLevel="1" spans="1:11">
      <c r="A392" s="65">
        <v>389</v>
      </c>
      <c r="B392" s="67" t="s">
        <v>792</v>
      </c>
      <c r="C392" s="67" t="s">
        <v>793</v>
      </c>
      <c r="D392" s="63" t="s">
        <v>96</v>
      </c>
      <c r="E392" s="63">
        <v>1</v>
      </c>
      <c r="F392" s="78">
        <v>709.575</v>
      </c>
      <c r="G392" s="63">
        <f t="shared" si="9"/>
        <v>709.575</v>
      </c>
      <c r="H392" s="75"/>
      <c r="J392" s="71"/>
      <c r="K392" s="71"/>
    </row>
    <row r="393" s="51" customFormat="1" ht="27.6" outlineLevel="1" spans="1:11">
      <c r="A393" s="65">
        <v>390</v>
      </c>
      <c r="B393" s="67" t="s">
        <v>794</v>
      </c>
      <c r="C393" s="67" t="s">
        <v>795</v>
      </c>
      <c r="D393" s="63" t="s">
        <v>96</v>
      </c>
      <c r="E393" s="63">
        <v>1</v>
      </c>
      <c r="F393" s="78">
        <v>849.75</v>
      </c>
      <c r="G393" s="63">
        <f t="shared" si="9"/>
        <v>849.75</v>
      </c>
      <c r="H393" s="75"/>
      <c r="J393" s="71"/>
      <c r="K393" s="71"/>
    </row>
    <row r="394" s="51" customFormat="1" ht="27.6" outlineLevel="1" spans="1:11">
      <c r="A394" s="65">
        <v>391</v>
      </c>
      <c r="B394" s="67" t="s">
        <v>796</v>
      </c>
      <c r="C394" s="67" t="s">
        <v>797</v>
      </c>
      <c r="D394" s="63" t="s">
        <v>96</v>
      </c>
      <c r="E394" s="63">
        <v>1</v>
      </c>
      <c r="F394" s="78">
        <v>793.905</v>
      </c>
      <c r="G394" s="63">
        <f t="shared" si="9"/>
        <v>793.905</v>
      </c>
      <c r="H394" s="75"/>
      <c r="J394" s="71"/>
      <c r="K394" s="71"/>
    </row>
    <row r="395" s="51" customFormat="1" ht="27.6" outlineLevel="1" spans="1:11">
      <c r="A395" s="65">
        <v>392</v>
      </c>
      <c r="B395" s="67" t="s">
        <v>798</v>
      </c>
      <c r="C395" s="67" t="s">
        <v>799</v>
      </c>
      <c r="D395" s="63" t="s">
        <v>96</v>
      </c>
      <c r="E395" s="63">
        <v>1</v>
      </c>
      <c r="F395" s="78">
        <v>578.175</v>
      </c>
      <c r="G395" s="63">
        <f t="shared" si="9"/>
        <v>578.175</v>
      </c>
      <c r="H395" s="75"/>
      <c r="J395" s="71"/>
      <c r="K395" s="71"/>
    </row>
    <row r="396" s="51" customFormat="1" ht="41.4" outlineLevel="1" spans="1:11">
      <c r="A396" s="65">
        <v>393</v>
      </c>
      <c r="B396" s="67" t="s">
        <v>800</v>
      </c>
      <c r="C396" s="67" t="s">
        <v>801</v>
      </c>
      <c r="D396" s="63" t="s">
        <v>96</v>
      </c>
      <c r="E396" s="63">
        <v>1</v>
      </c>
      <c r="F396" s="78">
        <v>4369.29</v>
      </c>
      <c r="G396" s="63">
        <f t="shared" si="9"/>
        <v>4369.29</v>
      </c>
      <c r="H396" s="75"/>
      <c r="J396" s="71"/>
      <c r="K396" s="71"/>
    </row>
    <row r="397" s="51" customFormat="1" ht="41.4" outlineLevel="1" spans="1:11">
      <c r="A397" s="65">
        <v>394</v>
      </c>
      <c r="B397" s="67" t="s">
        <v>802</v>
      </c>
      <c r="C397" s="67" t="s">
        <v>803</v>
      </c>
      <c r="D397" s="63" t="s">
        <v>96</v>
      </c>
      <c r="E397" s="63">
        <v>1</v>
      </c>
      <c r="F397" s="78">
        <v>4810.29</v>
      </c>
      <c r="G397" s="63">
        <f t="shared" si="9"/>
        <v>4810.29</v>
      </c>
      <c r="H397" s="75"/>
      <c r="J397" s="71"/>
      <c r="K397" s="71"/>
    </row>
    <row r="398" s="51" customFormat="1" ht="41.4" outlineLevel="1" spans="1:11">
      <c r="A398" s="65">
        <v>395</v>
      </c>
      <c r="B398" s="67" t="s">
        <v>804</v>
      </c>
      <c r="C398" s="67" t="s">
        <v>805</v>
      </c>
      <c r="D398" s="63" t="s">
        <v>96</v>
      </c>
      <c r="E398" s="63">
        <v>1</v>
      </c>
      <c r="F398" s="78">
        <v>5593.29</v>
      </c>
      <c r="G398" s="63">
        <f t="shared" si="9"/>
        <v>5593.29</v>
      </c>
      <c r="H398" s="75"/>
      <c r="J398" s="71"/>
      <c r="K398" s="71"/>
    </row>
    <row r="399" s="51" customFormat="1" ht="27.6" outlineLevel="1" spans="1:11">
      <c r="A399" s="65">
        <v>396</v>
      </c>
      <c r="B399" s="67" t="s">
        <v>806</v>
      </c>
      <c r="C399" s="67" t="s">
        <v>807</v>
      </c>
      <c r="D399" s="63" t="s">
        <v>96</v>
      </c>
      <c r="E399" s="63">
        <v>1</v>
      </c>
      <c r="F399" s="78">
        <v>4041.345</v>
      </c>
      <c r="G399" s="63">
        <f t="shared" si="9"/>
        <v>4041.345</v>
      </c>
      <c r="H399" s="75"/>
      <c r="J399" s="71"/>
      <c r="K399" s="71"/>
    </row>
    <row r="400" s="51" customFormat="1" ht="69" outlineLevel="1" spans="1:11">
      <c r="A400" s="65">
        <v>397</v>
      </c>
      <c r="B400" s="67" t="s">
        <v>808</v>
      </c>
      <c r="C400" s="67" t="s">
        <v>809</v>
      </c>
      <c r="D400" s="63" t="s">
        <v>96</v>
      </c>
      <c r="E400" s="63">
        <v>1</v>
      </c>
      <c r="F400" s="78">
        <v>46.065</v>
      </c>
      <c r="G400" s="63">
        <f t="shared" si="9"/>
        <v>46.065</v>
      </c>
      <c r="H400" s="75"/>
      <c r="J400" s="71"/>
      <c r="K400" s="71"/>
    </row>
    <row r="401" s="51" customFormat="1" ht="82.8" outlineLevel="1" spans="1:11">
      <c r="A401" s="65">
        <v>398</v>
      </c>
      <c r="B401" s="67" t="s">
        <v>810</v>
      </c>
      <c r="C401" s="67" t="s">
        <v>811</v>
      </c>
      <c r="D401" s="63" t="s">
        <v>604</v>
      </c>
      <c r="E401" s="63">
        <v>1</v>
      </c>
      <c r="F401" s="78">
        <v>110.22</v>
      </c>
      <c r="G401" s="63">
        <f t="shared" si="9"/>
        <v>110.22</v>
      </c>
      <c r="H401" s="75"/>
      <c r="J401" s="71"/>
      <c r="K401" s="71"/>
    </row>
    <row r="402" s="51" customFormat="1" ht="55.2" outlineLevel="1" spans="1:11">
      <c r="A402" s="65">
        <v>399</v>
      </c>
      <c r="B402" s="67" t="s">
        <v>812</v>
      </c>
      <c r="C402" s="67" t="s">
        <v>813</v>
      </c>
      <c r="D402" s="63" t="s">
        <v>96</v>
      </c>
      <c r="E402" s="63">
        <v>1</v>
      </c>
      <c r="F402" s="78">
        <v>196.635</v>
      </c>
      <c r="G402" s="63">
        <f t="shared" si="9"/>
        <v>196.635</v>
      </c>
      <c r="H402" s="75"/>
      <c r="J402" s="71"/>
      <c r="K402" s="71"/>
    </row>
    <row r="403" s="51" customFormat="1" ht="41.4" outlineLevel="1" spans="1:11">
      <c r="A403" s="65">
        <v>400</v>
      </c>
      <c r="B403" s="67" t="s">
        <v>814</v>
      </c>
      <c r="C403" s="67" t="s">
        <v>815</v>
      </c>
      <c r="D403" s="63" t="s">
        <v>816</v>
      </c>
      <c r="E403" s="63">
        <v>1</v>
      </c>
      <c r="F403" s="78">
        <v>37197.615</v>
      </c>
      <c r="G403" s="63">
        <f t="shared" si="9"/>
        <v>37197.615</v>
      </c>
      <c r="H403" s="75"/>
      <c r="J403" s="71"/>
      <c r="K403" s="71"/>
    </row>
    <row r="404" s="51" customFormat="1" ht="27.6" outlineLevel="1" spans="1:11">
      <c r="A404" s="65">
        <v>401</v>
      </c>
      <c r="B404" s="67" t="s">
        <v>817</v>
      </c>
      <c r="C404" s="67" t="s">
        <v>818</v>
      </c>
      <c r="D404" s="63" t="s">
        <v>96</v>
      </c>
      <c r="E404" s="63">
        <v>1</v>
      </c>
      <c r="F404" s="78">
        <v>1201.53</v>
      </c>
      <c r="G404" s="63">
        <f t="shared" si="9"/>
        <v>1201.53</v>
      </c>
      <c r="H404" s="75"/>
      <c r="J404" s="71"/>
      <c r="K404" s="71"/>
    </row>
    <row r="405" s="51" customFormat="1" ht="27.6" outlineLevel="1" spans="1:11">
      <c r="A405" s="65">
        <v>402</v>
      </c>
      <c r="B405" s="67" t="s">
        <v>819</v>
      </c>
      <c r="C405" s="67" t="s">
        <v>820</v>
      </c>
      <c r="D405" s="63" t="s">
        <v>96</v>
      </c>
      <c r="E405" s="63">
        <v>1</v>
      </c>
      <c r="F405" s="78">
        <v>1453.53</v>
      </c>
      <c r="G405" s="63">
        <f t="shared" si="9"/>
        <v>1453.53</v>
      </c>
      <c r="H405" s="75"/>
      <c r="J405" s="71"/>
      <c r="K405" s="71"/>
    </row>
    <row r="406" s="51" customFormat="1" ht="14.4" outlineLevel="1" spans="1:11">
      <c r="A406" s="65">
        <v>403</v>
      </c>
      <c r="B406" s="67" t="s">
        <v>821</v>
      </c>
      <c r="C406" s="67" t="s">
        <v>822</v>
      </c>
      <c r="D406" s="63" t="s">
        <v>96</v>
      </c>
      <c r="E406" s="63">
        <v>1</v>
      </c>
      <c r="F406" s="78">
        <v>10622.04</v>
      </c>
      <c r="G406" s="63">
        <f t="shared" si="9"/>
        <v>10622.04</v>
      </c>
      <c r="H406" s="75"/>
      <c r="J406" s="71"/>
      <c r="K406" s="71"/>
    </row>
    <row r="407" s="51" customFormat="1" ht="14.4" outlineLevel="1" spans="1:11">
      <c r="A407" s="65">
        <v>404</v>
      </c>
      <c r="B407" s="67" t="s">
        <v>823</v>
      </c>
      <c r="C407" s="67" t="s">
        <v>824</v>
      </c>
      <c r="D407" s="63" t="s">
        <v>96</v>
      </c>
      <c r="E407" s="63">
        <v>1</v>
      </c>
      <c r="F407" s="78">
        <v>153.84</v>
      </c>
      <c r="G407" s="63">
        <f t="shared" si="9"/>
        <v>153.84</v>
      </c>
      <c r="H407" s="75"/>
      <c r="J407" s="71"/>
      <c r="K407" s="71"/>
    </row>
    <row r="408" s="51" customFormat="1" ht="27.6" outlineLevel="1" spans="1:11">
      <c r="A408" s="65">
        <v>405</v>
      </c>
      <c r="B408" s="67" t="s">
        <v>825</v>
      </c>
      <c r="C408" s="67" t="s">
        <v>826</v>
      </c>
      <c r="D408" s="63" t="s">
        <v>96</v>
      </c>
      <c r="E408" s="63">
        <v>1</v>
      </c>
      <c r="F408" s="78">
        <v>377.58</v>
      </c>
      <c r="G408" s="63">
        <f t="shared" si="9"/>
        <v>377.58</v>
      </c>
      <c r="H408" s="75"/>
      <c r="J408" s="71"/>
      <c r="K408" s="71"/>
    </row>
    <row r="409" s="51" customFormat="1" ht="27.6" outlineLevel="1" spans="1:11">
      <c r="A409" s="65">
        <v>406</v>
      </c>
      <c r="B409" s="67" t="s">
        <v>827</v>
      </c>
      <c r="C409" s="67" t="s">
        <v>828</v>
      </c>
      <c r="D409" s="63" t="s">
        <v>96</v>
      </c>
      <c r="E409" s="63">
        <v>1</v>
      </c>
      <c r="F409" s="78">
        <v>1170.96</v>
      </c>
      <c r="G409" s="63">
        <f t="shared" si="9"/>
        <v>1170.96</v>
      </c>
      <c r="H409" s="75"/>
      <c r="J409" s="71"/>
      <c r="K409" s="71"/>
    </row>
    <row r="410" s="51" customFormat="1" ht="41.4" outlineLevel="1" spans="1:11">
      <c r="A410" s="65">
        <v>407</v>
      </c>
      <c r="B410" s="67" t="s">
        <v>829</v>
      </c>
      <c r="C410" s="67" t="s">
        <v>830</v>
      </c>
      <c r="D410" s="63" t="s">
        <v>48</v>
      </c>
      <c r="E410" s="63">
        <v>1</v>
      </c>
      <c r="F410" s="78">
        <v>63.75</v>
      </c>
      <c r="G410" s="63">
        <f t="shared" si="9"/>
        <v>63.75</v>
      </c>
      <c r="H410" s="75"/>
      <c r="J410" s="71"/>
      <c r="K410" s="71"/>
    </row>
    <row r="411" s="51" customFormat="1" ht="27.6" outlineLevel="1" spans="1:11">
      <c r="A411" s="65">
        <v>408</v>
      </c>
      <c r="B411" s="67" t="s">
        <v>715</v>
      </c>
      <c r="C411" s="67" t="s">
        <v>831</v>
      </c>
      <c r="D411" s="63" t="s">
        <v>48</v>
      </c>
      <c r="E411" s="63">
        <v>1</v>
      </c>
      <c r="F411" s="78">
        <v>14.64</v>
      </c>
      <c r="G411" s="63">
        <f t="shared" si="9"/>
        <v>14.64</v>
      </c>
      <c r="H411" s="75"/>
      <c r="J411" s="71"/>
      <c r="K411" s="71"/>
    </row>
    <row r="412" s="51" customFormat="1" ht="27.6" outlineLevel="1" spans="1:11">
      <c r="A412" s="65">
        <v>409</v>
      </c>
      <c r="B412" s="67" t="s">
        <v>711</v>
      </c>
      <c r="C412" s="67" t="s">
        <v>832</v>
      </c>
      <c r="D412" s="63" t="s">
        <v>48</v>
      </c>
      <c r="E412" s="63">
        <v>1</v>
      </c>
      <c r="F412" s="78">
        <v>12.36</v>
      </c>
      <c r="G412" s="63">
        <f t="shared" si="9"/>
        <v>12.36</v>
      </c>
      <c r="H412" s="75"/>
      <c r="J412" s="71"/>
      <c r="K412" s="71"/>
    </row>
    <row r="413" s="51" customFormat="1" ht="55.2" outlineLevel="1" spans="1:11">
      <c r="A413" s="65">
        <v>410</v>
      </c>
      <c r="B413" s="67" t="s">
        <v>833</v>
      </c>
      <c r="C413" s="67" t="s">
        <v>834</v>
      </c>
      <c r="D413" s="63" t="s">
        <v>96</v>
      </c>
      <c r="E413" s="63">
        <v>1</v>
      </c>
      <c r="F413" s="78">
        <v>155.16</v>
      </c>
      <c r="G413" s="63">
        <f t="shared" ref="G413:G476" si="10">F413*E413</f>
        <v>155.16</v>
      </c>
      <c r="H413" s="75"/>
      <c r="J413" s="71"/>
      <c r="K413" s="71"/>
    </row>
    <row r="414" s="51" customFormat="1" ht="41.4" outlineLevel="1" spans="1:11">
      <c r="A414" s="65">
        <v>411</v>
      </c>
      <c r="B414" s="67" t="s">
        <v>835</v>
      </c>
      <c r="C414" s="67" t="s">
        <v>836</v>
      </c>
      <c r="D414" s="63" t="s">
        <v>816</v>
      </c>
      <c r="E414" s="63">
        <v>1</v>
      </c>
      <c r="F414" s="78">
        <v>5222.955</v>
      </c>
      <c r="G414" s="63">
        <f t="shared" si="10"/>
        <v>5222.955</v>
      </c>
      <c r="H414" s="75"/>
      <c r="J414" s="71"/>
      <c r="K414" s="71"/>
    </row>
    <row r="415" s="51" customFormat="1" ht="27.6" outlineLevel="1" spans="1:11">
      <c r="A415" s="65">
        <v>412</v>
      </c>
      <c r="B415" s="67" t="s">
        <v>837</v>
      </c>
      <c r="C415" s="67" t="s">
        <v>838</v>
      </c>
      <c r="D415" s="63" t="s">
        <v>650</v>
      </c>
      <c r="E415" s="63">
        <v>1</v>
      </c>
      <c r="F415" s="78">
        <v>3313.29</v>
      </c>
      <c r="G415" s="63">
        <f t="shared" si="10"/>
        <v>3313.29</v>
      </c>
      <c r="H415" s="75"/>
      <c r="J415" s="71"/>
      <c r="K415" s="71"/>
    </row>
    <row r="416" s="51" customFormat="1" ht="27.6" outlineLevel="1" spans="1:11">
      <c r="A416" s="65">
        <v>413</v>
      </c>
      <c r="B416" s="67" t="s">
        <v>839</v>
      </c>
      <c r="C416" s="67" t="s">
        <v>840</v>
      </c>
      <c r="D416" s="63" t="s">
        <v>650</v>
      </c>
      <c r="E416" s="63">
        <v>1</v>
      </c>
      <c r="F416" s="78">
        <v>1115.61</v>
      </c>
      <c r="G416" s="63">
        <f t="shared" si="10"/>
        <v>1115.61</v>
      </c>
      <c r="H416" s="75"/>
      <c r="J416" s="71"/>
      <c r="K416" s="71"/>
    </row>
    <row r="417" s="51" customFormat="1" ht="41.4" outlineLevel="1" spans="1:11">
      <c r="A417" s="65">
        <v>414</v>
      </c>
      <c r="B417" s="67" t="s">
        <v>841</v>
      </c>
      <c r="C417" s="67" t="s">
        <v>842</v>
      </c>
      <c r="D417" s="63" t="s">
        <v>650</v>
      </c>
      <c r="E417" s="63">
        <v>1</v>
      </c>
      <c r="F417" s="78">
        <v>1768.17</v>
      </c>
      <c r="G417" s="63">
        <f t="shared" si="10"/>
        <v>1768.17</v>
      </c>
      <c r="H417" s="75"/>
      <c r="J417" s="71"/>
      <c r="K417" s="71"/>
    </row>
    <row r="418" s="51" customFormat="1" ht="41.4" outlineLevel="1" spans="1:11">
      <c r="A418" s="65">
        <v>415</v>
      </c>
      <c r="B418" s="67" t="s">
        <v>829</v>
      </c>
      <c r="C418" s="67" t="s">
        <v>843</v>
      </c>
      <c r="D418" s="63" t="s">
        <v>48</v>
      </c>
      <c r="E418" s="63">
        <v>1</v>
      </c>
      <c r="F418" s="78">
        <v>63.75</v>
      </c>
      <c r="G418" s="63">
        <f t="shared" si="10"/>
        <v>63.75</v>
      </c>
      <c r="H418" s="75"/>
      <c r="J418" s="71"/>
      <c r="K418" s="71"/>
    </row>
    <row r="419" s="51" customFormat="1" ht="41.4" outlineLevel="1" spans="1:11">
      <c r="A419" s="65">
        <v>416</v>
      </c>
      <c r="B419" s="67" t="s">
        <v>715</v>
      </c>
      <c r="C419" s="67" t="s">
        <v>714</v>
      </c>
      <c r="D419" s="63" t="s">
        <v>48</v>
      </c>
      <c r="E419" s="63">
        <v>1</v>
      </c>
      <c r="F419" s="78">
        <v>14.64</v>
      </c>
      <c r="G419" s="63">
        <f t="shared" si="10"/>
        <v>14.64</v>
      </c>
      <c r="H419" s="75"/>
      <c r="J419" s="71"/>
      <c r="K419" s="71"/>
    </row>
    <row r="420" s="51" customFormat="1" ht="41.4" outlineLevel="1" spans="1:11">
      <c r="A420" s="65">
        <v>417</v>
      </c>
      <c r="B420" s="67" t="s">
        <v>844</v>
      </c>
      <c r="C420" s="67" t="s">
        <v>845</v>
      </c>
      <c r="D420" s="63" t="s">
        <v>48</v>
      </c>
      <c r="E420" s="63">
        <v>1</v>
      </c>
      <c r="F420" s="78">
        <v>22.53</v>
      </c>
      <c r="G420" s="63">
        <f t="shared" si="10"/>
        <v>22.53</v>
      </c>
      <c r="H420" s="75"/>
      <c r="J420" s="71"/>
      <c r="K420" s="71"/>
    </row>
    <row r="421" s="51" customFormat="1" ht="41.4" outlineLevel="1" spans="1:11">
      <c r="A421" s="65">
        <v>418</v>
      </c>
      <c r="B421" s="67" t="s">
        <v>711</v>
      </c>
      <c r="C421" s="67" t="s">
        <v>712</v>
      </c>
      <c r="D421" s="63" t="s">
        <v>48</v>
      </c>
      <c r="E421" s="63">
        <v>1</v>
      </c>
      <c r="F421" s="78">
        <v>11.25</v>
      </c>
      <c r="G421" s="63">
        <f t="shared" si="10"/>
        <v>11.25</v>
      </c>
      <c r="H421" s="75"/>
      <c r="J421" s="71"/>
      <c r="K421" s="71"/>
    </row>
    <row r="422" s="51" customFormat="1" ht="69" outlineLevel="1" spans="1:11">
      <c r="A422" s="65">
        <v>419</v>
      </c>
      <c r="B422" s="67" t="s">
        <v>808</v>
      </c>
      <c r="C422" s="67" t="s">
        <v>809</v>
      </c>
      <c r="D422" s="63" t="s">
        <v>96</v>
      </c>
      <c r="E422" s="63">
        <v>1</v>
      </c>
      <c r="F422" s="78">
        <v>155.16</v>
      </c>
      <c r="G422" s="63">
        <f t="shared" si="10"/>
        <v>155.16</v>
      </c>
      <c r="H422" s="75"/>
      <c r="J422" s="71"/>
      <c r="K422" s="71"/>
    </row>
    <row r="423" s="51" customFormat="1" ht="55.2" outlineLevel="1" spans="1:11">
      <c r="A423" s="65">
        <v>420</v>
      </c>
      <c r="B423" s="67" t="s">
        <v>846</v>
      </c>
      <c r="C423" s="67" t="s">
        <v>847</v>
      </c>
      <c r="D423" s="63" t="s">
        <v>816</v>
      </c>
      <c r="E423" s="63">
        <v>1</v>
      </c>
      <c r="F423" s="78">
        <v>5222.955</v>
      </c>
      <c r="G423" s="63">
        <f t="shared" si="10"/>
        <v>5222.955</v>
      </c>
      <c r="H423" s="75"/>
      <c r="J423" s="71"/>
      <c r="K423" s="71"/>
    </row>
    <row r="424" s="51" customFormat="1" ht="27.6" outlineLevel="1" spans="1:11">
      <c r="A424" s="65">
        <v>421</v>
      </c>
      <c r="B424" s="67" t="s">
        <v>848</v>
      </c>
      <c r="C424" s="67" t="s">
        <v>849</v>
      </c>
      <c r="D424" s="63" t="s">
        <v>96</v>
      </c>
      <c r="E424" s="63">
        <v>1</v>
      </c>
      <c r="F424" s="78">
        <v>3821.28</v>
      </c>
      <c r="G424" s="63">
        <f t="shared" si="10"/>
        <v>3821.28</v>
      </c>
      <c r="H424" s="75"/>
      <c r="J424" s="71"/>
      <c r="K424" s="71"/>
    </row>
    <row r="425" s="51" customFormat="1" ht="27.6" outlineLevel="1" spans="1:11">
      <c r="A425" s="65">
        <v>422</v>
      </c>
      <c r="B425" s="67" t="s">
        <v>850</v>
      </c>
      <c r="C425" s="67" t="s">
        <v>851</v>
      </c>
      <c r="D425" s="63" t="s">
        <v>96</v>
      </c>
      <c r="E425" s="63">
        <v>1</v>
      </c>
      <c r="F425" s="78">
        <v>1666.02</v>
      </c>
      <c r="G425" s="63">
        <f t="shared" si="10"/>
        <v>1666.02</v>
      </c>
      <c r="H425" s="75"/>
      <c r="J425" s="71"/>
      <c r="K425" s="71"/>
    </row>
    <row r="426" s="51" customFormat="1" ht="27.6" outlineLevel="1" spans="1:11">
      <c r="A426" s="65">
        <v>423</v>
      </c>
      <c r="B426" s="67" t="s">
        <v>852</v>
      </c>
      <c r="C426" s="67" t="s">
        <v>853</v>
      </c>
      <c r="D426" s="63" t="s">
        <v>96</v>
      </c>
      <c r="E426" s="63">
        <v>1</v>
      </c>
      <c r="F426" s="78">
        <v>1240.62</v>
      </c>
      <c r="G426" s="63">
        <f t="shared" si="10"/>
        <v>1240.62</v>
      </c>
      <c r="H426" s="75"/>
      <c r="J426" s="71"/>
      <c r="K426" s="71"/>
    </row>
    <row r="427" s="51" customFormat="1" ht="41.4" outlineLevel="1" spans="1:11">
      <c r="A427" s="65">
        <v>424</v>
      </c>
      <c r="B427" s="67" t="s">
        <v>854</v>
      </c>
      <c r="C427" s="67" t="s">
        <v>855</v>
      </c>
      <c r="D427" s="63" t="s">
        <v>96</v>
      </c>
      <c r="E427" s="63">
        <v>1</v>
      </c>
      <c r="F427" s="78">
        <v>1767.99</v>
      </c>
      <c r="G427" s="63">
        <f t="shared" si="10"/>
        <v>1767.99</v>
      </c>
      <c r="H427" s="75"/>
      <c r="J427" s="71"/>
      <c r="K427" s="71"/>
    </row>
    <row r="428" s="51" customFormat="1" ht="41.4" outlineLevel="1" spans="1:11">
      <c r="A428" s="65">
        <v>425</v>
      </c>
      <c r="B428" s="67" t="s">
        <v>856</v>
      </c>
      <c r="C428" s="67" t="s">
        <v>857</v>
      </c>
      <c r="D428" s="63" t="s">
        <v>96</v>
      </c>
      <c r="E428" s="63">
        <v>1</v>
      </c>
      <c r="F428" s="78">
        <v>2788.92</v>
      </c>
      <c r="G428" s="63">
        <f t="shared" si="10"/>
        <v>2788.92</v>
      </c>
      <c r="H428" s="75"/>
      <c r="J428" s="71"/>
      <c r="K428" s="71"/>
    </row>
    <row r="429" s="51" customFormat="1" ht="41.4" outlineLevel="1" spans="1:11">
      <c r="A429" s="65">
        <v>426</v>
      </c>
      <c r="B429" s="67" t="s">
        <v>858</v>
      </c>
      <c r="C429" s="67" t="s">
        <v>859</v>
      </c>
      <c r="D429" s="63" t="s">
        <v>96</v>
      </c>
      <c r="E429" s="63">
        <v>1</v>
      </c>
      <c r="F429" s="78">
        <v>4411.8</v>
      </c>
      <c r="G429" s="63">
        <f t="shared" si="10"/>
        <v>4411.8</v>
      </c>
      <c r="H429" s="75"/>
      <c r="J429" s="71"/>
      <c r="K429" s="71"/>
    </row>
    <row r="430" s="51" customFormat="1" ht="27.6" outlineLevel="1" spans="1:11">
      <c r="A430" s="65">
        <v>427</v>
      </c>
      <c r="B430" s="67" t="s">
        <v>860</v>
      </c>
      <c r="C430" s="67" t="s">
        <v>861</v>
      </c>
      <c r="D430" s="63" t="s">
        <v>96</v>
      </c>
      <c r="E430" s="63">
        <v>1</v>
      </c>
      <c r="F430" s="78">
        <v>962.61</v>
      </c>
      <c r="G430" s="63">
        <f t="shared" si="10"/>
        <v>962.61</v>
      </c>
      <c r="H430" s="75"/>
      <c r="J430" s="71"/>
      <c r="K430" s="71"/>
    </row>
    <row r="431" s="51" customFormat="1" ht="27.6" outlineLevel="1" spans="1:11">
      <c r="A431" s="65">
        <v>428</v>
      </c>
      <c r="B431" s="67" t="s">
        <v>862</v>
      </c>
      <c r="C431" s="67" t="s">
        <v>863</v>
      </c>
      <c r="D431" s="63" t="s">
        <v>96</v>
      </c>
      <c r="E431" s="63">
        <v>1</v>
      </c>
      <c r="F431" s="78">
        <v>932.64</v>
      </c>
      <c r="G431" s="63">
        <f t="shared" si="10"/>
        <v>932.64</v>
      </c>
      <c r="H431" s="75"/>
      <c r="J431" s="71"/>
      <c r="K431" s="71"/>
    </row>
    <row r="432" s="51" customFormat="1" ht="27.6" outlineLevel="1" spans="1:11">
      <c r="A432" s="65">
        <v>429</v>
      </c>
      <c r="B432" s="67" t="s">
        <v>864</v>
      </c>
      <c r="C432" s="67" t="s">
        <v>865</v>
      </c>
      <c r="D432" s="63" t="s">
        <v>96</v>
      </c>
      <c r="E432" s="63">
        <v>1</v>
      </c>
      <c r="F432" s="78">
        <v>1314.24</v>
      </c>
      <c r="G432" s="63">
        <f t="shared" si="10"/>
        <v>1314.24</v>
      </c>
      <c r="H432" s="75"/>
      <c r="J432" s="71"/>
      <c r="K432" s="71"/>
    </row>
    <row r="433" s="51" customFormat="1" ht="27.6" outlineLevel="1" spans="1:11">
      <c r="A433" s="65">
        <v>430</v>
      </c>
      <c r="B433" s="67" t="s">
        <v>866</v>
      </c>
      <c r="C433" s="67" t="s">
        <v>867</v>
      </c>
      <c r="D433" s="63" t="s">
        <v>96</v>
      </c>
      <c r="E433" s="63">
        <v>1</v>
      </c>
      <c r="F433" s="78">
        <v>1314.24</v>
      </c>
      <c r="G433" s="63">
        <f t="shared" si="10"/>
        <v>1314.24</v>
      </c>
      <c r="H433" s="75"/>
      <c r="J433" s="71"/>
      <c r="K433" s="71"/>
    </row>
    <row r="434" s="51" customFormat="1" ht="41.4" outlineLevel="1" spans="1:11">
      <c r="A434" s="65">
        <v>431</v>
      </c>
      <c r="B434" s="67" t="s">
        <v>868</v>
      </c>
      <c r="C434" s="67" t="s">
        <v>869</v>
      </c>
      <c r="D434" s="63" t="s">
        <v>96</v>
      </c>
      <c r="E434" s="63">
        <v>1</v>
      </c>
      <c r="F434" s="78">
        <v>803.82</v>
      </c>
      <c r="G434" s="63">
        <f t="shared" si="10"/>
        <v>803.82</v>
      </c>
      <c r="H434" s="75"/>
      <c r="J434" s="71"/>
      <c r="K434" s="71"/>
    </row>
    <row r="435" s="51" customFormat="1" ht="41.4" outlineLevel="1" spans="1:11">
      <c r="A435" s="65">
        <v>432</v>
      </c>
      <c r="B435" s="67" t="s">
        <v>829</v>
      </c>
      <c r="C435" s="67" t="s">
        <v>843</v>
      </c>
      <c r="D435" s="63" t="s">
        <v>48</v>
      </c>
      <c r="E435" s="63">
        <v>1</v>
      </c>
      <c r="F435" s="78">
        <v>63.75</v>
      </c>
      <c r="G435" s="63">
        <f t="shared" si="10"/>
        <v>63.75</v>
      </c>
      <c r="H435" s="75"/>
      <c r="J435" s="71"/>
      <c r="K435" s="71"/>
    </row>
    <row r="436" s="51" customFormat="1" ht="41.4" outlineLevel="1" spans="1:11">
      <c r="A436" s="65">
        <v>433</v>
      </c>
      <c r="B436" s="67" t="s">
        <v>715</v>
      </c>
      <c r="C436" s="67" t="s">
        <v>714</v>
      </c>
      <c r="D436" s="63" t="s">
        <v>48</v>
      </c>
      <c r="E436" s="63">
        <v>1</v>
      </c>
      <c r="F436" s="78">
        <v>14.64</v>
      </c>
      <c r="G436" s="63">
        <f t="shared" si="10"/>
        <v>14.64</v>
      </c>
      <c r="H436" s="75"/>
      <c r="J436" s="71"/>
      <c r="K436" s="71"/>
    </row>
    <row r="437" s="51" customFormat="1" ht="41.4" outlineLevel="1" spans="1:11">
      <c r="A437" s="65">
        <v>434</v>
      </c>
      <c r="B437" s="67" t="s">
        <v>870</v>
      </c>
      <c r="C437" s="67" t="s">
        <v>871</v>
      </c>
      <c r="D437" s="63" t="s">
        <v>48</v>
      </c>
      <c r="E437" s="63">
        <v>1</v>
      </c>
      <c r="F437" s="78">
        <v>26.01</v>
      </c>
      <c r="G437" s="63">
        <f t="shared" si="10"/>
        <v>26.01</v>
      </c>
      <c r="H437" s="75"/>
      <c r="J437" s="71"/>
      <c r="K437" s="71"/>
    </row>
    <row r="438" s="51" customFormat="1" ht="69" outlineLevel="1" spans="1:11">
      <c r="A438" s="65">
        <v>435</v>
      </c>
      <c r="B438" s="67" t="s">
        <v>808</v>
      </c>
      <c r="C438" s="67" t="s">
        <v>809</v>
      </c>
      <c r="D438" s="63" t="s">
        <v>96</v>
      </c>
      <c r="E438" s="63">
        <v>1</v>
      </c>
      <c r="F438" s="78">
        <v>155.16</v>
      </c>
      <c r="G438" s="63">
        <f t="shared" si="10"/>
        <v>155.16</v>
      </c>
      <c r="H438" s="75"/>
      <c r="J438" s="71"/>
      <c r="K438" s="71"/>
    </row>
    <row r="439" s="51" customFormat="1" ht="69" outlineLevel="1" spans="1:11">
      <c r="A439" s="65">
        <v>436</v>
      </c>
      <c r="B439" s="67" t="s">
        <v>872</v>
      </c>
      <c r="C439" s="67" t="s">
        <v>873</v>
      </c>
      <c r="D439" s="63" t="s">
        <v>816</v>
      </c>
      <c r="E439" s="63">
        <v>1</v>
      </c>
      <c r="F439" s="78">
        <v>5222.955</v>
      </c>
      <c r="G439" s="63">
        <f t="shared" si="10"/>
        <v>5222.955</v>
      </c>
      <c r="H439" s="75"/>
      <c r="J439" s="71"/>
      <c r="K439" s="71"/>
    </row>
    <row r="440" s="51" customFormat="1" ht="41.4" outlineLevel="1" spans="1:11">
      <c r="A440" s="65">
        <v>437</v>
      </c>
      <c r="B440" s="67" t="s">
        <v>874</v>
      </c>
      <c r="C440" s="67" t="s">
        <v>875</v>
      </c>
      <c r="D440" s="63" t="s">
        <v>96</v>
      </c>
      <c r="E440" s="63">
        <v>1</v>
      </c>
      <c r="F440" s="78">
        <v>126.48</v>
      </c>
      <c r="G440" s="63">
        <f t="shared" si="10"/>
        <v>126.48</v>
      </c>
      <c r="H440" s="75"/>
      <c r="J440" s="71"/>
      <c r="K440" s="71"/>
    </row>
    <row r="441" s="51" customFormat="1" ht="41.4" outlineLevel="1" spans="1:11">
      <c r="A441" s="65">
        <v>438</v>
      </c>
      <c r="B441" s="67" t="s">
        <v>876</v>
      </c>
      <c r="C441" s="67" t="s">
        <v>877</v>
      </c>
      <c r="D441" s="63" t="s">
        <v>96</v>
      </c>
      <c r="E441" s="63">
        <v>1</v>
      </c>
      <c r="F441" s="78">
        <v>154.38</v>
      </c>
      <c r="G441" s="63">
        <f t="shared" si="10"/>
        <v>154.38</v>
      </c>
      <c r="H441" s="75"/>
      <c r="J441" s="71"/>
      <c r="K441" s="71"/>
    </row>
    <row r="442" s="51" customFormat="1" ht="41.4" outlineLevel="1" spans="1:11">
      <c r="A442" s="65">
        <v>439</v>
      </c>
      <c r="B442" s="67" t="s">
        <v>878</v>
      </c>
      <c r="C442" s="67" t="s">
        <v>879</v>
      </c>
      <c r="D442" s="63" t="s">
        <v>96</v>
      </c>
      <c r="E442" s="63">
        <v>1</v>
      </c>
      <c r="F442" s="78">
        <v>2311.5</v>
      </c>
      <c r="G442" s="63">
        <f t="shared" si="10"/>
        <v>2311.5</v>
      </c>
      <c r="H442" s="75"/>
      <c r="J442" s="71"/>
      <c r="K442" s="71"/>
    </row>
    <row r="443" s="51" customFormat="1" ht="41.4" outlineLevel="1" spans="1:11">
      <c r="A443" s="65">
        <v>440</v>
      </c>
      <c r="B443" s="67" t="s">
        <v>880</v>
      </c>
      <c r="C443" s="67" t="s">
        <v>881</v>
      </c>
      <c r="D443" s="63" t="s">
        <v>96</v>
      </c>
      <c r="E443" s="63">
        <v>1</v>
      </c>
      <c r="F443" s="78">
        <v>3226.05</v>
      </c>
      <c r="G443" s="63">
        <f t="shared" si="10"/>
        <v>3226.05</v>
      </c>
      <c r="H443" s="75"/>
      <c r="J443" s="71"/>
      <c r="K443" s="71"/>
    </row>
    <row r="444" s="51" customFormat="1" ht="27.6" outlineLevel="1" spans="1:11">
      <c r="A444" s="65">
        <v>441</v>
      </c>
      <c r="B444" s="67" t="s">
        <v>882</v>
      </c>
      <c r="C444" s="67" t="s">
        <v>883</v>
      </c>
      <c r="D444" s="63" t="s">
        <v>96</v>
      </c>
      <c r="E444" s="63">
        <v>1</v>
      </c>
      <c r="F444" s="78">
        <v>2580.18</v>
      </c>
      <c r="G444" s="63">
        <f t="shared" si="10"/>
        <v>2580.18</v>
      </c>
      <c r="H444" s="75"/>
      <c r="J444" s="71"/>
      <c r="K444" s="71"/>
    </row>
    <row r="445" s="51" customFormat="1" ht="27.6" outlineLevel="1" spans="1:11">
      <c r="A445" s="65">
        <v>442</v>
      </c>
      <c r="B445" s="67" t="s">
        <v>884</v>
      </c>
      <c r="C445" s="67" t="s">
        <v>885</v>
      </c>
      <c r="D445" s="63" t="s">
        <v>96</v>
      </c>
      <c r="E445" s="63">
        <v>1</v>
      </c>
      <c r="F445" s="78">
        <v>1570.11</v>
      </c>
      <c r="G445" s="63">
        <f t="shared" si="10"/>
        <v>1570.11</v>
      </c>
      <c r="H445" s="75"/>
      <c r="J445" s="71"/>
      <c r="K445" s="71"/>
    </row>
    <row r="446" s="51" customFormat="1" ht="27.6" outlineLevel="1" spans="1:11">
      <c r="A446" s="65">
        <v>443</v>
      </c>
      <c r="B446" s="67" t="s">
        <v>886</v>
      </c>
      <c r="C446" s="67" t="s">
        <v>887</v>
      </c>
      <c r="D446" s="63" t="s">
        <v>888</v>
      </c>
      <c r="E446" s="63">
        <v>1</v>
      </c>
      <c r="F446" s="78">
        <v>1483.8</v>
      </c>
      <c r="G446" s="63">
        <f t="shared" si="10"/>
        <v>1483.8</v>
      </c>
      <c r="H446" s="75"/>
      <c r="J446" s="71"/>
      <c r="K446" s="71"/>
    </row>
    <row r="447" s="51" customFormat="1" ht="27.6" outlineLevel="1" spans="1:11">
      <c r="A447" s="65">
        <v>444</v>
      </c>
      <c r="B447" s="67" t="s">
        <v>889</v>
      </c>
      <c r="C447" s="67" t="s">
        <v>890</v>
      </c>
      <c r="D447" s="63" t="s">
        <v>888</v>
      </c>
      <c r="E447" s="63">
        <v>1</v>
      </c>
      <c r="F447" s="78">
        <v>951</v>
      </c>
      <c r="G447" s="63">
        <f t="shared" si="10"/>
        <v>951</v>
      </c>
      <c r="H447" s="75"/>
      <c r="J447" s="71"/>
      <c r="K447" s="71"/>
    </row>
    <row r="448" s="51" customFormat="1" ht="41.4" outlineLevel="1" spans="1:11">
      <c r="A448" s="65">
        <v>445</v>
      </c>
      <c r="B448" s="67" t="s">
        <v>891</v>
      </c>
      <c r="C448" s="67" t="s">
        <v>892</v>
      </c>
      <c r="D448" s="63" t="s">
        <v>888</v>
      </c>
      <c r="E448" s="63">
        <v>1</v>
      </c>
      <c r="F448" s="78">
        <v>211.26</v>
      </c>
      <c r="G448" s="63">
        <f t="shared" si="10"/>
        <v>211.26</v>
      </c>
      <c r="H448" s="75"/>
      <c r="J448" s="71"/>
      <c r="K448" s="71"/>
    </row>
    <row r="449" s="51" customFormat="1" ht="41.4" outlineLevel="1" spans="1:11">
      <c r="A449" s="65">
        <v>446</v>
      </c>
      <c r="B449" s="67" t="s">
        <v>893</v>
      </c>
      <c r="C449" s="67" t="s">
        <v>894</v>
      </c>
      <c r="D449" s="63" t="s">
        <v>96</v>
      </c>
      <c r="E449" s="63">
        <v>1</v>
      </c>
      <c r="F449" s="78">
        <v>11467.5</v>
      </c>
      <c r="G449" s="63">
        <f t="shared" si="10"/>
        <v>11467.5</v>
      </c>
      <c r="H449" s="75"/>
      <c r="J449" s="71"/>
      <c r="K449" s="71"/>
    </row>
    <row r="450" s="51" customFormat="1" ht="41.4" outlineLevel="1" spans="1:11">
      <c r="A450" s="65">
        <v>447</v>
      </c>
      <c r="B450" s="67" t="s">
        <v>895</v>
      </c>
      <c r="C450" s="67" t="s">
        <v>896</v>
      </c>
      <c r="D450" s="63" t="s">
        <v>96</v>
      </c>
      <c r="E450" s="63">
        <v>1</v>
      </c>
      <c r="F450" s="78">
        <v>2574.45</v>
      </c>
      <c r="G450" s="63">
        <f t="shared" si="10"/>
        <v>2574.45</v>
      </c>
      <c r="H450" s="75"/>
      <c r="J450" s="71"/>
      <c r="K450" s="71"/>
    </row>
    <row r="451" s="51" customFormat="1" ht="41.4" outlineLevel="1" spans="1:11">
      <c r="A451" s="65">
        <v>448</v>
      </c>
      <c r="B451" s="67" t="s">
        <v>897</v>
      </c>
      <c r="C451" s="67" t="s">
        <v>898</v>
      </c>
      <c r="D451" s="63" t="s">
        <v>96</v>
      </c>
      <c r="E451" s="63">
        <v>1</v>
      </c>
      <c r="F451" s="78">
        <v>4106.61</v>
      </c>
      <c r="G451" s="63">
        <f t="shared" si="10"/>
        <v>4106.61</v>
      </c>
      <c r="H451" s="75"/>
      <c r="J451" s="71"/>
      <c r="K451" s="71"/>
    </row>
    <row r="452" s="51" customFormat="1" ht="41.4" outlineLevel="1" spans="1:11">
      <c r="A452" s="65">
        <v>449</v>
      </c>
      <c r="B452" s="67" t="s">
        <v>899</v>
      </c>
      <c r="C452" s="67" t="s">
        <v>900</v>
      </c>
      <c r="D452" s="63" t="s">
        <v>96</v>
      </c>
      <c r="E452" s="63">
        <v>1</v>
      </c>
      <c r="F452" s="78">
        <v>2686.05</v>
      </c>
      <c r="G452" s="63">
        <f t="shared" si="10"/>
        <v>2686.05</v>
      </c>
      <c r="H452" s="75"/>
      <c r="J452" s="71"/>
      <c r="K452" s="71"/>
    </row>
    <row r="453" s="51" customFormat="1" ht="69" outlineLevel="1" spans="1:11">
      <c r="A453" s="65">
        <v>450</v>
      </c>
      <c r="B453" s="67" t="s">
        <v>901</v>
      </c>
      <c r="C453" s="67" t="s">
        <v>902</v>
      </c>
      <c r="D453" s="63" t="s">
        <v>96</v>
      </c>
      <c r="E453" s="63">
        <v>1</v>
      </c>
      <c r="F453" s="78">
        <v>2218.05</v>
      </c>
      <c r="G453" s="63">
        <f t="shared" si="10"/>
        <v>2218.05</v>
      </c>
      <c r="H453" s="75"/>
      <c r="J453" s="71"/>
      <c r="K453" s="71"/>
    </row>
    <row r="454" s="51" customFormat="1" ht="41.4" outlineLevel="1" spans="1:11">
      <c r="A454" s="65">
        <v>451</v>
      </c>
      <c r="B454" s="67" t="s">
        <v>903</v>
      </c>
      <c r="C454" s="67" t="s">
        <v>904</v>
      </c>
      <c r="D454" s="63" t="s">
        <v>96</v>
      </c>
      <c r="E454" s="63">
        <v>1</v>
      </c>
      <c r="F454" s="78">
        <v>830.19</v>
      </c>
      <c r="G454" s="63">
        <f t="shared" si="10"/>
        <v>830.19</v>
      </c>
      <c r="H454" s="75"/>
      <c r="J454" s="71"/>
      <c r="K454" s="71"/>
    </row>
    <row r="455" s="51" customFormat="1" ht="41.4" outlineLevel="1" spans="1:11">
      <c r="A455" s="65">
        <v>452</v>
      </c>
      <c r="B455" s="67" t="s">
        <v>905</v>
      </c>
      <c r="C455" s="67" t="s">
        <v>906</v>
      </c>
      <c r="D455" s="63" t="s">
        <v>96</v>
      </c>
      <c r="E455" s="63">
        <v>1</v>
      </c>
      <c r="F455" s="78">
        <v>225.78</v>
      </c>
      <c r="G455" s="63">
        <f t="shared" si="10"/>
        <v>225.78</v>
      </c>
      <c r="H455" s="75"/>
      <c r="J455" s="71"/>
      <c r="K455" s="71"/>
    </row>
    <row r="456" s="51" customFormat="1" ht="55.2" outlineLevel="1" spans="1:11">
      <c r="A456" s="65">
        <v>453</v>
      </c>
      <c r="B456" s="67" t="s">
        <v>907</v>
      </c>
      <c r="C456" s="67" t="s">
        <v>908</v>
      </c>
      <c r="D456" s="63" t="s">
        <v>96</v>
      </c>
      <c r="E456" s="63">
        <v>1</v>
      </c>
      <c r="F456" s="78">
        <v>358.53</v>
      </c>
      <c r="G456" s="63">
        <f t="shared" si="10"/>
        <v>358.53</v>
      </c>
      <c r="H456" s="75"/>
      <c r="J456" s="71"/>
      <c r="K456" s="71"/>
    </row>
    <row r="457" s="51" customFormat="1" ht="55.2" outlineLevel="1" spans="1:11">
      <c r="A457" s="65">
        <v>454</v>
      </c>
      <c r="B457" s="67" t="s">
        <v>909</v>
      </c>
      <c r="C457" s="67" t="s">
        <v>910</v>
      </c>
      <c r="D457" s="63" t="s">
        <v>96</v>
      </c>
      <c r="E457" s="63">
        <v>1</v>
      </c>
      <c r="F457" s="78">
        <v>332.58</v>
      </c>
      <c r="G457" s="63">
        <f t="shared" si="10"/>
        <v>332.58</v>
      </c>
      <c r="H457" s="75"/>
      <c r="J457" s="71"/>
      <c r="K457" s="71"/>
    </row>
    <row r="458" s="51" customFormat="1" ht="41.4" outlineLevel="1" spans="1:11">
      <c r="A458" s="65">
        <v>455</v>
      </c>
      <c r="B458" s="67" t="s">
        <v>911</v>
      </c>
      <c r="C458" s="67" t="s">
        <v>912</v>
      </c>
      <c r="D458" s="63" t="s">
        <v>96</v>
      </c>
      <c r="E458" s="63">
        <v>1</v>
      </c>
      <c r="F458" s="78">
        <v>309.18</v>
      </c>
      <c r="G458" s="63">
        <f t="shared" si="10"/>
        <v>309.18</v>
      </c>
      <c r="H458" s="75"/>
      <c r="J458" s="71"/>
      <c r="K458" s="71"/>
    </row>
    <row r="459" s="51" customFormat="1" ht="41.4" outlineLevel="1" spans="1:11">
      <c r="A459" s="65">
        <v>456</v>
      </c>
      <c r="B459" s="67" t="s">
        <v>913</v>
      </c>
      <c r="C459" s="67" t="s">
        <v>914</v>
      </c>
      <c r="D459" s="63" t="s">
        <v>96</v>
      </c>
      <c r="E459" s="63">
        <v>1</v>
      </c>
      <c r="F459" s="78">
        <v>6498.45</v>
      </c>
      <c r="G459" s="63">
        <f t="shared" si="10"/>
        <v>6498.45</v>
      </c>
      <c r="H459" s="75"/>
      <c r="J459" s="71"/>
      <c r="K459" s="71"/>
    </row>
    <row r="460" s="51" customFormat="1" ht="41.4" outlineLevel="1" spans="1:11">
      <c r="A460" s="65">
        <v>457</v>
      </c>
      <c r="B460" s="67" t="s">
        <v>915</v>
      </c>
      <c r="C460" s="67" t="s">
        <v>916</v>
      </c>
      <c r="D460" s="63" t="s">
        <v>96</v>
      </c>
      <c r="E460" s="63">
        <v>1</v>
      </c>
      <c r="F460" s="78">
        <v>8084.97</v>
      </c>
      <c r="G460" s="63">
        <f t="shared" si="10"/>
        <v>8084.97</v>
      </c>
      <c r="H460" s="75"/>
      <c r="J460" s="71"/>
      <c r="K460" s="71"/>
    </row>
    <row r="461" s="51" customFormat="1" ht="41.4" outlineLevel="1" spans="1:11">
      <c r="A461" s="65">
        <v>458</v>
      </c>
      <c r="B461" s="67" t="s">
        <v>917</v>
      </c>
      <c r="C461" s="67" t="s">
        <v>918</v>
      </c>
      <c r="D461" s="63" t="s">
        <v>96</v>
      </c>
      <c r="E461" s="63">
        <v>1</v>
      </c>
      <c r="F461" s="78">
        <v>8084.97</v>
      </c>
      <c r="G461" s="63">
        <f t="shared" si="10"/>
        <v>8084.97</v>
      </c>
      <c r="H461" s="75"/>
      <c r="J461" s="71"/>
      <c r="K461" s="71"/>
    </row>
    <row r="462" s="51" customFormat="1" ht="41.4" outlineLevel="1" spans="1:11">
      <c r="A462" s="65">
        <v>459</v>
      </c>
      <c r="B462" s="67" t="s">
        <v>919</v>
      </c>
      <c r="C462" s="67" t="s">
        <v>920</v>
      </c>
      <c r="D462" s="63" t="s">
        <v>96</v>
      </c>
      <c r="E462" s="63">
        <v>1</v>
      </c>
      <c r="F462" s="78">
        <v>79.71</v>
      </c>
      <c r="G462" s="63">
        <f t="shared" si="10"/>
        <v>79.71</v>
      </c>
      <c r="H462" s="75"/>
      <c r="J462" s="71"/>
      <c r="K462" s="71"/>
    </row>
    <row r="463" s="51" customFormat="1" ht="41.4" outlineLevel="1" spans="1:11">
      <c r="A463" s="65">
        <v>460</v>
      </c>
      <c r="B463" s="67" t="s">
        <v>921</v>
      </c>
      <c r="C463" s="67" t="s">
        <v>922</v>
      </c>
      <c r="D463" s="63" t="s">
        <v>96</v>
      </c>
      <c r="E463" s="63">
        <v>1</v>
      </c>
      <c r="F463" s="78">
        <v>84.48</v>
      </c>
      <c r="G463" s="63">
        <f t="shared" si="10"/>
        <v>84.48</v>
      </c>
      <c r="H463" s="75"/>
      <c r="J463" s="71"/>
      <c r="K463" s="71"/>
    </row>
    <row r="464" s="51" customFormat="1" ht="41.4" outlineLevel="1" spans="1:11">
      <c r="A464" s="65">
        <v>461</v>
      </c>
      <c r="B464" s="67" t="s">
        <v>923</v>
      </c>
      <c r="C464" s="67" t="s">
        <v>924</v>
      </c>
      <c r="D464" s="63" t="s">
        <v>96</v>
      </c>
      <c r="E464" s="63">
        <v>1</v>
      </c>
      <c r="F464" s="78">
        <v>122.52</v>
      </c>
      <c r="G464" s="63">
        <f t="shared" si="10"/>
        <v>122.52</v>
      </c>
      <c r="H464" s="75"/>
      <c r="J464" s="71"/>
      <c r="K464" s="71"/>
    </row>
    <row r="465" s="51" customFormat="1" ht="41.4" outlineLevel="1" spans="1:11">
      <c r="A465" s="65">
        <v>462</v>
      </c>
      <c r="B465" s="67" t="s">
        <v>925</v>
      </c>
      <c r="C465" s="67" t="s">
        <v>926</v>
      </c>
      <c r="D465" s="63" t="s">
        <v>96</v>
      </c>
      <c r="E465" s="63">
        <v>1</v>
      </c>
      <c r="F465" s="78">
        <v>114.84</v>
      </c>
      <c r="G465" s="63">
        <f t="shared" si="10"/>
        <v>114.84</v>
      </c>
      <c r="H465" s="75"/>
      <c r="J465" s="71"/>
      <c r="K465" s="71"/>
    </row>
    <row r="466" s="51" customFormat="1" ht="41.4" outlineLevel="1" spans="1:11">
      <c r="A466" s="65">
        <v>463</v>
      </c>
      <c r="B466" s="67" t="s">
        <v>927</v>
      </c>
      <c r="C466" s="67" t="s">
        <v>928</v>
      </c>
      <c r="D466" s="63" t="s">
        <v>96</v>
      </c>
      <c r="E466" s="63">
        <v>1</v>
      </c>
      <c r="F466" s="78">
        <v>154.44</v>
      </c>
      <c r="G466" s="63">
        <f t="shared" si="10"/>
        <v>154.44</v>
      </c>
      <c r="H466" s="75"/>
      <c r="J466" s="71"/>
      <c r="K466" s="71"/>
    </row>
    <row r="467" s="51" customFormat="1" ht="41.4" outlineLevel="1" spans="1:11">
      <c r="A467" s="65">
        <v>464</v>
      </c>
      <c r="B467" s="67" t="s">
        <v>929</v>
      </c>
      <c r="C467" s="67" t="s">
        <v>930</v>
      </c>
      <c r="D467" s="63" t="s">
        <v>96</v>
      </c>
      <c r="E467" s="63">
        <v>1</v>
      </c>
      <c r="F467" s="78">
        <v>275.88</v>
      </c>
      <c r="G467" s="63">
        <f t="shared" si="10"/>
        <v>275.88</v>
      </c>
      <c r="H467" s="75"/>
      <c r="J467" s="71"/>
      <c r="K467" s="71"/>
    </row>
    <row r="468" s="51" customFormat="1" ht="41.4" outlineLevel="1" spans="1:11">
      <c r="A468" s="65">
        <v>465</v>
      </c>
      <c r="B468" s="67" t="s">
        <v>931</v>
      </c>
      <c r="C468" s="67" t="s">
        <v>932</v>
      </c>
      <c r="D468" s="63" t="s">
        <v>96</v>
      </c>
      <c r="E468" s="63">
        <v>1</v>
      </c>
      <c r="F468" s="78">
        <v>380.19</v>
      </c>
      <c r="G468" s="63">
        <f t="shared" si="10"/>
        <v>380.19</v>
      </c>
      <c r="H468" s="75"/>
      <c r="J468" s="71"/>
      <c r="K468" s="71"/>
    </row>
    <row r="469" s="51" customFormat="1" ht="41.4" outlineLevel="1" spans="1:11">
      <c r="A469" s="65">
        <v>466</v>
      </c>
      <c r="B469" s="67" t="s">
        <v>933</v>
      </c>
      <c r="C469" s="67" t="s">
        <v>934</v>
      </c>
      <c r="D469" s="63" t="s">
        <v>96</v>
      </c>
      <c r="E469" s="63">
        <v>1</v>
      </c>
      <c r="F469" s="78">
        <v>639.06</v>
      </c>
      <c r="G469" s="63">
        <f t="shared" si="10"/>
        <v>639.06</v>
      </c>
      <c r="H469" s="75"/>
      <c r="J469" s="71"/>
      <c r="K469" s="71"/>
    </row>
    <row r="470" s="51" customFormat="1" ht="41.4" outlineLevel="1" spans="1:11">
      <c r="A470" s="65">
        <v>467</v>
      </c>
      <c r="B470" s="67" t="s">
        <v>935</v>
      </c>
      <c r="C470" s="67" t="s">
        <v>936</v>
      </c>
      <c r="D470" s="63" t="s">
        <v>96</v>
      </c>
      <c r="E470" s="63">
        <v>1</v>
      </c>
      <c r="F470" s="78">
        <v>972.24</v>
      </c>
      <c r="G470" s="63">
        <f t="shared" si="10"/>
        <v>972.24</v>
      </c>
      <c r="H470" s="75"/>
      <c r="J470" s="71"/>
      <c r="K470" s="71"/>
    </row>
    <row r="471" s="51" customFormat="1" ht="41.4" outlineLevel="1" spans="1:11">
      <c r="A471" s="65">
        <v>468</v>
      </c>
      <c r="B471" s="67" t="s">
        <v>937</v>
      </c>
      <c r="C471" s="67" t="s">
        <v>938</v>
      </c>
      <c r="D471" s="63" t="s">
        <v>96</v>
      </c>
      <c r="E471" s="63">
        <v>1</v>
      </c>
      <c r="F471" s="78">
        <v>1233.99</v>
      </c>
      <c r="G471" s="63">
        <f t="shared" si="10"/>
        <v>1233.99</v>
      </c>
      <c r="H471" s="75"/>
      <c r="J471" s="71"/>
      <c r="K471" s="71"/>
    </row>
    <row r="472" s="51" customFormat="1" ht="27.6" outlineLevel="1" spans="1:11">
      <c r="A472" s="65">
        <v>469</v>
      </c>
      <c r="B472" s="67" t="s">
        <v>939</v>
      </c>
      <c r="C472" s="67" t="s">
        <v>940</v>
      </c>
      <c r="D472" s="63" t="s">
        <v>223</v>
      </c>
      <c r="E472" s="63">
        <v>1</v>
      </c>
      <c r="F472" s="78">
        <v>1606.14</v>
      </c>
      <c r="G472" s="63">
        <f t="shared" si="10"/>
        <v>1606.14</v>
      </c>
      <c r="H472" s="75"/>
      <c r="J472" s="71"/>
      <c r="K472" s="71"/>
    </row>
    <row r="473" s="51" customFormat="1" ht="41.4" outlineLevel="1" spans="1:11">
      <c r="A473" s="65">
        <v>470</v>
      </c>
      <c r="B473" s="67" t="s">
        <v>941</v>
      </c>
      <c r="C473" s="67" t="s">
        <v>896</v>
      </c>
      <c r="D473" s="63" t="s">
        <v>96</v>
      </c>
      <c r="E473" s="63">
        <v>1</v>
      </c>
      <c r="F473" s="78">
        <v>2.88</v>
      </c>
      <c r="G473" s="63">
        <f t="shared" si="10"/>
        <v>2.88</v>
      </c>
      <c r="H473" s="75"/>
      <c r="J473" s="71"/>
      <c r="K473" s="71"/>
    </row>
    <row r="474" s="51" customFormat="1" ht="27.6" outlineLevel="1" spans="1:11">
      <c r="A474" s="65">
        <v>471</v>
      </c>
      <c r="B474" s="67" t="s">
        <v>942</v>
      </c>
      <c r="C474" s="67" t="s">
        <v>943</v>
      </c>
      <c r="D474" s="63" t="s">
        <v>96</v>
      </c>
      <c r="E474" s="63">
        <v>1</v>
      </c>
      <c r="F474" s="78">
        <v>1428.18</v>
      </c>
      <c r="G474" s="63">
        <f t="shared" si="10"/>
        <v>1428.18</v>
      </c>
      <c r="H474" s="75"/>
      <c r="J474" s="71"/>
      <c r="K474" s="71"/>
    </row>
    <row r="475" s="51" customFormat="1" ht="41.4" outlineLevel="1" spans="1:11">
      <c r="A475" s="65">
        <v>472</v>
      </c>
      <c r="B475" s="67" t="s">
        <v>944</v>
      </c>
      <c r="C475" s="67" t="s">
        <v>945</v>
      </c>
      <c r="D475" s="63" t="s">
        <v>96</v>
      </c>
      <c r="E475" s="63">
        <v>1</v>
      </c>
      <c r="F475" s="78">
        <v>371.91</v>
      </c>
      <c r="G475" s="63">
        <f t="shared" si="10"/>
        <v>371.91</v>
      </c>
      <c r="H475" s="75"/>
      <c r="J475" s="71"/>
      <c r="K475" s="71"/>
    </row>
    <row r="476" s="51" customFormat="1" ht="41.4" outlineLevel="1" spans="1:11">
      <c r="A476" s="65">
        <v>473</v>
      </c>
      <c r="B476" s="67" t="s">
        <v>946</v>
      </c>
      <c r="C476" s="67" t="s">
        <v>947</v>
      </c>
      <c r="D476" s="63" t="s">
        <v>539</v>
      </c>
      <c r="E476" s="63">
        <v>1</v>
      </c>
      <c r="F476" s="78">
        <v>965.19</v>
      </c>
      <c r="G476" s="63">
        <f t="shared" si="10"/>
        <v>965.19</v>
      </c>
      <c r="H476" s="75"/>
      <c r="J476" s="71"/>
      <c r="K476" s="71"/>
    </row>
    <row r="477" s="51" customFormat="1" ht="41.4" outlineLevel="1" spans="1:11">
      <c r="A477" s="65">
        <v>474</v>
      </c>
      <c r="B477" s="67" t="s">
        <v>948</v>
      </c>
      <c r="C477" s="67" t="s">
        <v>949</v>
      </c>
      <c r="D477" s="63" t="s">
        <v>96</v>
      </c>
      <c r="E477" s="63">
        <v>1</v>
      </c>
      <c r="F477" s="78">
        <v>5062.32</v>
      </c>
      <c r="G477" s="63">
        <f t="shared" ref="G477:G540" si="11">F477*E477</f>
        <v>5062.32</v>
      </c>
      <c r="H477" s="75"/>
      <c r="J477" s="71"/>
      <c r="K477" s="71"/>
    </row>
    <row r="478" s="51" customFormat="1" ht="41.4" outlineLevel="1" spans="1:11">
      <c r="A478" s="65">
        <v>475</v>
      </c>
      <c r="B478" s="67" t="s">
        <v>950</v>
      </c>
      <c r="C478" s="67" t="s">
        <v>951</v>
      </c>
      <c r="D478" s="63" t="s">
        <v>96</v>
      </c>
      <c r="E478" s="63">
        <v>1</v>
      </c>
      <c r="F478" s="78">
        <v>4958.55</v>
      </c>
      <c r="G478" s="63">
        <f t="shared" si="11"/>
        <v>4958.55</v>
      </c>
      <c r="H478" s="75"/>
      <c r="J478" s="71"/>
      <c r="K478" s="71"/>
    </row>
    <row r="479" s="51" customFormat="1" ht="41.4" outlineLevel="1" spans="1:11">
      <c r="A479" s="65">
        <v>476</v>
      </c>
      <c r="B479" s="67" t="s">
        <v>952</v>
      </c>
      <c r="C479" s="67" t="s">
        <v>953</v>
      </c>
      <c r="D479" s="63" t="s">
        <v>96</v>
      </c>
      <c r="E479" s="63">
        <v>1</v>
      </c>
      <c r="F479" s="78">
        <v>378</v>
      </c>
      <c r="G479" s="63">
        <f t="shared" si="11"/>
        <v>378</v>
      </c>
      <c r="H479" s="75"/>
      <c r="J479" s="71"/>
      <c r="K479" s="71"/>
    </row>
    <row r="480" s="51" customFormat="1" ht="41.4" outlineLevel="1" spans="1:11">
      <c r="A480" s="65">
        <v>477</v>
      </c>
      <c r="B480" s="67" t="s">
        <v>640</v>
      </c>
      <c r="C480" s="67" t="s">
        <v>954</v>
      </c>
      <c r="D480" s="63" t="s">
        <v>96</v>
      </c>
      <c r="E480" s="63">
        <v>1</v>
      </c>
      <c r="F480" s="78">
        <v>851.58</v>
      </c>
      <c r="G480" s="63">
        <f t="shared" si="11"/>
        <v>851.58</v>
      </c>
      <c r="H480" s="75"/>
      <c r="J480" s="71"/>
      <c r="K480" s="71"/>
    </row>
    <row r="481" s="51" customFormat="1" ht="41.4" outlineLevel="1" spans="1:11">
      <c r="A481" s="65">
        <v>478</v>
      </c>
      <c r="B481" s="67" t="s">
        <v>955</v>
      </c>
      <c r="C481" s="67" t="s">
        <v>956</v>
      </c>
      <c r="D481" s="63" t="s">
        <v>96</v>
      </c>
      <c r="E481" s="63">
        <v>1</v>
      </c>
      <c r="F481" s="78">
        <v>5492.25</v>
      </c>
      <c r="G481" s="63">
        <f t="shared" si="11"/>
        <v>5492.25</v>
      </c>
      <c r="H481" s="75"/>
      <c r="J481" s="71"/>
      <c r="K481" s="71"/>
    </row>
    <row r="482" s="51" customFormat="1" ht="41.4" outlineLevel="1" spans="1:11">
      <c r="A482" s="65">
        <v>479</v>
      </c>
      <c r="B482" s="67" t="s">
        <v>957</v>
      </c>
      <c r="C482" s="67" t="s">
        <v>958</v>
      </c>
      <c r="D482" s="63" t="s">
        <v>96</v>
      </c>
      <c r="E482" s="63">
        <v>1</v>
      </c>
      <c r="F482" s="78">
        <v>1578.36</v>
      </c>
      <c r="G482" s="63">
        <f t="shared" si="11"/>
        <v>1578.36</v>
      </c>
      <c r="H482" s="75"/>
      <c r="J482" s="71"/>
      <c r="K482" s="71"/>
    </row>
    <row r="483" s="51" customFormat="1" ht="27.6" outlineLevel="1" spans="1:11">
      <c r="A483" s="65">
        <v>480</v>
      </c>
      <c r="B483" s="67" t="s">
        <v>959</v>
      </c>
      <c r="C483" s="67" t="s">
        <v>960</v>
      </c>
      <c r="D483" s="63" t="s">
        <v>96</v>
      </c>
      <c r="E483" s="63">
        <v>1</v>
      </c>
      <c r="F483" s="78">
        <v>1313.52</v>
      </c>
      <c r="G483" s="63">
        <f t="shared" si="11"/>
        <v>1313.52</v>
      </c>
      <c r="H483" s="75"/>
      <c r="J483" s="71"/>
      <c r="K483" s="71"/>
    </row>
    <row r="484" s="51" customFormat="1" ht="41.4" outlineLevel="1" spans="1:11">
      <c r="A484" s="65">
        <v>481</v>
      </c>
      <c r="B484" s="67" t="s">
        <v>961</v>
      </c>
      <c r="C484" s="67" t="s">
        <v>962</v>
      </c>
      <c r="D484" s="63" t="s">
        <v>96</v>
      </c>
      <c r="E484" s="63">
        <v>1</v>
      </c>
      <c r="F484" s="78">
        <v>350.31</v>
      </c>
      <c r="G484" s="63">
        <f t="shared" si="11"/>
        <v>350.31</v>
      </c>
      <c r="H484" s="75"/>
      <c r="J484" s="71"/>
      <c r="K484" s="71"/>
    </row>
    <row r="485" s="51" customFormat="1" ht="82.8" outlineLevel="1" spans="1:11">
      <c r="A485" s="65">
        <v>482</v>
      </c>
      <c r="B485" s="67" t="s">
        <v>963</v>
      </c>
      <c r="C485" s="67" t="s">
        <v>964</v>
      </c>
      <c r="D485" s="63" t="s">
        <v>48</v>
      </c>
      <c r="E485" s="63">
        <v>1</v>
      </c>
      <c r="F485" s="78">
        <v>152.01</v>
      </c>
      <c r="G485" s="63">
        <f t="shared" si="11"/>
        <v>152.01</v>
      </c>
      <c r="H485" s="75"/>
      <c r="J485" s="71"/>
      <c r="K485" s="71"/>
    </row>
    <row r="486" s="51" customFormat="1" ht="82.8" outlineLevel="1" spans="1:11">
      <c r="A486" s="65">
        <v>483</v>
      </c>
      <c r="B486" s="67" t="s">
        <v>965</v>
      </c>
      <c r="C486" s="67" t="s">
        <v>966</v>
      </c>
      <c r="D486" s="63" t="s">
        <v>48</v>
      </c>
      <c r="E486" s="63">
        <v>1</v>
      </c>
      <c r="F486" s="78">
        <v>183.72</v>
      </c>
      <c r="G486" s="63">
        <f t="shared" si="11"/>
        <v>183.72</v>
      </c>
      <c r="H486" s="75"/>
      <c r="J486" s="71"/>
      <c r="K486" s="71"/>
    </row>
    <row r="487" s="51" customFormat="1" ht="82.8" outlineLevel="1" spans="1:11">
      <c r="A487" s="65">
        <v>484</v>
      </c>
      <c r="B487" s="67" t="s">
        <v>967</v>
      </c>
      <c r="C487" s="67" t="s">
        <v>968</v>
      </c>
      <c r="D487" s="63" t="s">
        <v>48</v>
      </c>
      <c r="E487" s="63">
        <v>1</v>
      </c>
      <c r="F487" s="78">
        <v>241.38</v>
      </c>
      <c r="G487" s="63">
        <f t="shared" si="11"/>
        <v>241.38</v>
      </c>
      <c r="H487" s="75"/>
      <c r="J487" s="71"/>
      <c r="K487" s="71"/>
    </row>
    <row r="488" s="51" customFormat="1" ht="82.8" outlineLevel="1" spans="1:11">
      <c r="A488" s="65">
        <v>485</v>
      </c>
      <c r="B488" s="67" t="s">
        <v>969</v>
      </c>
      <c r="C488" s="67" t="s">
        <v>970</v>
      </c>
      <c r="D488" s="63" t="s">
        <v>48</v>
      </c>
      <c r="E488" s="63">
        <v>1</v>
      </c>
      <c r="F488" s="78">
        <v>283.11</v>
      </c>
      <c r="G488" s="63">
        <f t="shared" si="11"/>
        <v>283.11</v>
      </c>
      <c r="H488" s="75"/>
      <c r="J488" s="71"/>
      <c r="K488" s="71"/>
    </row>
    <row r="489" s="51" customFormat="1" ht="82.8" outlineLevel="1" spans="1:11">
      <c r="A489" s="65">
        <v>486</v>
      </c>
      <c r="B489" s="67" t="s">
        <v>971</v>
      </c>
      <c r="C489" s="67" t="s">
        <v>972</v>
      </c>
      <c r="D489" s="63" t="s">
        <v>48</v>
      </c>
      <c r="E489" s="63">
        <v>1</v>
      </c>
      <c r="F489" s="78">
        <v>285.63</v>
      </c>
      <c r="G489" s="63">
        <f t="shared" si="11"/>
        <v>285.63</v>
      </c>
      <c r="H489" s="75"/>
      <c r="J489" s="71"/>
      <c r="K489" s="71"/>
    </row>
    <row r="490" s="51" customFormat="1" ht="82.8" outlineLevel="1" spans="1:11">
      <c r="A490" s="65">
        <v>487</v>
      </c>
      <c r="B490" s="67" t="s">
        <v>973</v>
      </c>
      <c r="C490" s="67" t="s">
        <v>974</v>
      </c>
      <c r="D490" s="63" t="s">
        <v>48</v>
      </c>
      <c r="E490" s="63">
        <v>1</v>
      </c>
      <c r="F490" s="78">
        <v>336.12</v>
      </c>
      <c r="G490" s="63">
        <f t="shared" si="11"/>
        <v>336.12</v>
      </c>
      <c r="H490" s="75"/>
      <c r="J490" s="71"/>
      <c r="K490" s="71"/>
    </row>
    <row r="491" s="51" customFormat="1" ht="82.8" outlineLevel="1" spans="1:11">
      <c r="A491" s="65">
        <v>488</v>
      </c>
      <c r="B491" s="67" t="s">
        <v>975</v>
      </c>
      <c r="C491" s="67" t="s">
        <v>976</v>
      </c>
      <c r="D491" s="63" t="s">
        <v>48</v>
      </c>
      <c r="E491" s="63">
        <v>1</v>
      </c>
      <c r="F491" s="78">
        <v>409.23</v>
      </c>
      <c r="G491" s="63">
        <f t="shared" si="11"/>
        <v>409.23</v>
      </c>
      <c r="H491" s="75"/>
      <c r="J491" s="71"/>
      <c r="K491" s="71"/>
    </row>
    <row r="492" s="51" customFormat="1" ht="82.8" outlineLevel="1" spans="1:11">
      <c r="A492" s="65">
        <v>489</v>
      </c>
      <c r="B492" s="67" t="s">
        <v>977</v>
      </c>
      <c r="C492" s="67" t="s">
        <v>978</v>
      </c>
      <c r="D492" s="63" t="s">
        <v>48</v>
      </c>
      <c r="E492" s="63">
        <v>1</v>
      </c>
      <c r="F492" s="78">
        <v>641.97</v>
      </c>
      <c r="G492" s="63">
        <f t="shared" si="11"/>
        <v>641.97</v>
      </c>
      <c r="H492" s="75"/>
      <c r="J492" s="71"/>
      <c r="K492" s="71"/>
    </row>
    <row r="493" s="51" customFormat="1" ht="82.8" outlineLevel="1" spans="1:11">
      <c r="A493" s="65">
        <v>490</v>
      </c>
      <c r="B493" s="67" t="s">
        <v>979</v>
      </c>
      <c r="C493" s="67" t="s">
        <v>980</v>
      </c>
      <c r="D493" s="63" t="s">
        <v>48</v>
      </c>
      <c r="E493" s="63">
        <v>1</v>
      </c>
      <c r="F493" s="78">
        <v>1052.58</v>
      </c>
      <c r="G493" s="63">
        <f t="shared" si="11"/>
        <v>1052.58</v>
      </c>
      <c r="H493" s="75"/>
      <c r="J493" s="71"/>
      <c r="K493" s="71"/>
    </row>
    <row r="494" s="51" customFormat="1" ht="27.6" outlineLevel="1" spans="1:11">
      <c r="A494" s="65">
        <v>491</v>
      </c>
      <c r="B494" s="67" t="s">
        <v>981</v>
      </c>
      <c r="C494" s="67" t="s">
        <v>982</v>
      </c>
      <c r="D494" s="63" t="s">
        <v>983</v>
      </c>
      <c r="E494" s="63">
        <v>1</v>
      </c>
      <c r="F494" s="78">
        <v>65.19</v>
      </c>
      <c r="G494" s="63">
        <f t="shared" si="11"/>
        <v>65.19</v>
      </c>
      <c r="H494" s="75"/>
      <c r="J494" s="71"/>
      <c r="K494" s="71"/>
    </row>
    <row r="495" s="51" customFormat="1" ht="41.4" outlineLevel="1" spans="1:11">
      <c r="A495" s="65">
        <v>492</v>
      </c>
      <c r="B495" s="67" t="s">
        <v>984</v>
      </c>
      <c r="C495" s="67" t="s">
        <v>985</v>
      </c>
      <c r="D495" s="63" t="s">
        <v>759</v>
      </c>
      <c r="E495" s="63">
        <v>1</v>
      </c>
      <c r="F495" s="78">
        <v>6</v>
      </c>
      <c r="G495" s="63">
        <f t="shared" si="11"/>
        <v>6</v>
      </c>
      <c r="H495" s="75"/>
      <c r="J495" s="71"/>
      <c r="K495" s="71"/>
    </row>
    <row r="496" s="51" customFormat="1" ht="41.4" outlineLevel="1" spans="1:11">
      <c r="A496" s="65">
        <v>493</v>
      </c>
      <c r="B496" s="67" t="s">
        <v>634</v>
      </c>
      <c r="C496" s="67" t="s">
        <v>986</v>
      </c>
      <c r="D496" s="63" t="s">
        <v>96</v>
      </c>
      <c r="E496" s="63">
        <v>1</v>
      </c>
      <c r="F496" s="78">
        <v>1259.28</v>
      </c>
      <c r="G496" s="63">
        <f t="shared" si="11"/>
        <v>1259.28</v>
      </c>
      <c r="H496" s="75"/>
      <c r="J496" s="71"/>
      <c r="K496" s="71"/>
    </row>
    <row r="497" s="51" customFormat="1" ht="41.4" outlineLevel="1" spans="1:11">
      <c r="A497" s="65">
        <v>494</v>
      </c>
      <c r="B497" s="67" t="s">
        <v>987</v>
      </c>
      <c r="C497" s="67" t="s">
        <v>988</v>
      </c>
      <c r="D497" s="63" t="s">
        <v>96</v>
      </c>
      <c r="E497" s="63">
        <v>1</v>
      </c>
      <c r="F497" s="78">
        <v>2067.18</v>
      </c>
      <c r="G497" s="63">
        <f t="shared" si="11"/>
        <v>2067.18</v>
      </c>
      <c r="H497" s="75"/>
      <c r="J497" s="71"/>
      <c r="K497" s="71"/>
    </row>
    <row r="498" s="51" customFormat="1" ht="41.4" outlineLevel="1" spans="1:11">
      <c r="A498" s="65">
        <v>495</v>
      </c>
      <c r="B498" s="67" t="s">
        <v>989</v>
      </c>
      <c r="C498" s="67" t="s">
        <v>990</v>
      </c>
      <c r="D498" s="63" t="s">
        <v>888</v>
      </c>
      <c r="E498" s="63">
        <v>1</v>
      </c>
      <c r="F498" s="78">
        <v>789.81</v>
      </c>
      <c r="G498" s="63">
        <f t="shared" si="11"/>
        <v>789.81</v>
      </c>
      <c r="H498" s="75"/>
      <c r="J498" s="71"/>
      <c r="K498" s="71"/>
    </row>
    <row r="499" s="51" customFormat="1" ht="41.4" outlineLevel="1" spans="1:11">
      <c r="A499" s="65">
        <v>496</v>
      </c>
      <c r="B499" s="67" t="s">
        <v>991</v>
      </c>
      <c r="C499" s="67" t="s">
        <v>992</v>
      </c>
      <c r="D499" s="63" t="s">
        <v>223</v>
      </c>
      <c r="E499" s="63">
        <v>1</v>
      </c>
      <c r="F499" s="78">
        <v>61795.8</v>
      </c>
      <c r="G499" s="63">
        <f t="shared" si="11"/>
        <v>61795.8</v>
      </c>
      <c r="H499" s="75"/>
      <c r="J499" s="71"/>
      <c r="K499" s="71"/>
    </row>
    <row r="500" s="51" customFormat="1" ht="41.4" outlineLevel="1" spans="1:11">
      <c r="A500" s="65">
        <v>497</v>
      </c>
      <c r="B500" s="67" t="s">
        <v>993</v>
      </c>
      <c r="C500" s="67" t="s">
        <v>994</v>
      </c>
      <c r="D500" s="63" t="s">
        <v>995</v>
      </c>
      <c r="E500" s="63">
        <v>1</v>
      </c>
      <c r="F500" s="78">
        <v>534.96</v>
      </c>
      <c r="G500" s="63">
        <f t="shared" si="11"/>
        <v>534.96</v>
      </c>
      <c r="H500" s="75"/>
      <c r="J500" s="71"/>
      <c r="K500" s="71"/>
    </row>
    <row r="501" s="51" customFormat="1" ht="69" outlineLevel="1" spans="1:11">
      <c r="A501" s="65">
        <v>498</v>
      </c>
      <c r="B501" s="67" t="s">
        <v>996</v>
      </c>
      <c r="C501" s="67" t="s">
        <v>997</v>
      </c>
      <c r="D501" s="63" t="s">
        <v>96</v>
      </c>
      <c r="E501" s="63">
        <v>1</v>
      </c>
      <c r="F501" s="78">
        <v>1147.65</v>
      </c>
      <c r="G501" s="63">
        <f t="shared" si="11"/>
        <v>1147.65</v>
      </c>
      <c r="H501" s="75"/>
      <c r="J501" s="71"/>
      <c r="K501" s="71"/>
    </row>
    <row r="502" s="51" customFormat="1" ht="69" outlineLevel="1" spans="1:11">
      <c r="A502" s="65">
        <v>499</v>
      </c>
      <c r="B502" s="67" t="s">
        <v>998</v>
      </c>
      <c r="C502" s="67" t="s">
        <v>999</v>
      </c>
      <c r="D502" s="63" t="s">
        <v>96</v>
      </c>
      <c r="E502" s="63">
        <v>1</v>
      </c>
      <c r="F502" s="78">
        <v>1389.81</v>
      </c>
      <c r="G502" s="63">
        <f t="shared" si="11"/>
        <v>1389.81</v>
      </c>
      <c r="H502" s="75"/>
      <c r="J502" s="71"/>
      <c r="K502" s="71"/>
    </row>
    <row r="503" s="51" customFormat="1" ht="82.8" outlineLevel="1" spans="1:11">
      <c r="A503" s="65">
        <v>500</v>
      </c>
      <c r="B503" s="67" t="s">
        <v>1000</v>
      </c>
      <c r="C503" s="67" t="s">
        <v>1001</v>
      </c>
      <c r="D503" s="63" t="s">
        <v>96</v>
      </c>
      <c r="E503" s="63">
        <v>1</v>
      </c>
      <c r="F503" s="78">
        <v>1389.81</v>
      </c>
      <c r="G503" s="63">
        <f t="shared" si="11"/>
        <v>1389.81</v>
      </c>
      <c r="H503" s="75"/>
      <c r="J503" s="71"/>
      <c r="K503" s="71"/>
    </row>
    <row r="504" s="51" customFormat="1" ht="69" outlineLevel="1" spans="1:11">
      <c r="A504" s="65">
        <v>501</v>
      </c>
      <c r="B504" s="67" t="s">
        <v>1002</v>
      </c>
      <c r="C504" s="67" t="s">
        <v>1003</v>
      </c>
      <c r="D504" s="63" t="s">
        <v>539</v>
      </c>
      <c r="E504" s="63">
        <v>1</v>
      </c>
      <c r="F504" s="78">
        <v>1199.76</v>
      </c>
      <c r="G504" s="63">
        <f t="shared" si="11"/>
        <v>1199.76</v>
      </c>
      <c r="H504" s="75"/>
      <c r="J504" s="71"/>
      <c r="K504" s="71"/>
    </row>
    <row r="505" s="51" customFormat="1" ht="55.2" outlineLevel="1" spans="1:11">
      <c r="A505" s="65">
        <v>502</v>
      </c>
      <c r="B505" s="67" t="s">
        <v>1004</v>
      </c>
      <c r="C505" s="67" t="s">
        <v>1005</v>
      </c>
      <c r="D505" s="63" t="s">
        <v>96</v>
      </c>
      <c r="E505" s="63">
        <v>1</v>
      </c>
      <c r="F505" s="78">
        <v>1428.18</v>
      </c>
      <c r="G505" s="63">
        <f t="shared" si="11"/>
        <v>1428.18</v>
      </c>
      <c r="H505" s="75"/>
      <c r="J505" s="71"/>
      <c r="K505" s="71"/>
    </row>
    <row r="506" s="51" customFormat="1" ht="55.2" outlineLevel="1" spans="1:11">
      <c r="A506" s="65">
        <v>503</v>
      </c>
      <c r="B506" s="67" t="s">
        <v>893</v>
      </c>
      <c r="C506" s="67" t="s">
        <v>1006</v>
      </c>
      <c r="D506" s="63" t="s">
        <v>96</v>
      </c>
      <c r="E506" s="63">
        <v>1</v>
      </c>
      <c r="F506" s="78">
        <v>1854.45</v>
      </c>
      <c r="G506" s="63">
        <f t="shared" si="11"/>
        <v>1854.45</v>
      </c>
      <c r="H506" s="75"/>
      <c r="J506" s="71"/>
      <c r="K506" s="71"/>
    </row>
    <row r="507" s="51" customFormat="1" ht="55.2" outlineLevel="1" spans="1:11">
      <c r="A507" s="65">
        <v>504</v>
      </c>
      <c r="B507" s="67" t="s">
        <v>895</v>
      </c>
      <c r="C507" s="67" t="s">
        <v>1007</v>
      </c>
      <c r="D507" s="63" t="s">
        <v>96</v>
      </c>
      <c r="E507" s="63">
        <v>1</v>
      </c>
      <c r="F507" s="78">
        <v>2764.53</v>
      </c>
      <c r="G507" s="63">
        <f t="shared" si="11"/>
        <v>2764.53</v>
      </c>
      <c r="H507" s="75"/>
      <c r="J507" s="71"/>
      <c r="K507" s="71"/>
    </row>
    <row r="508" s="51" customFormat="1" ht="55.2" outlineLevel="1" spans="1:11">
      <c r="A508" s="65">
        <v>505</v>
      </c>
      <c r="B508" s="67" t="s">
        <v>1008</v>
      </c>
      <c r="C508" s="67" t="s">
        <v>1009</v>
      </c>
      <c r="D508" s="63" t="s">
        <v>96</v>
      </c>
      <c r="E508" s="63">
        <v>1</v>
      </c>
      <c r="F508" s="78">
        <v>841.5</v>
      </c>
      <c r="G508" s="63">
        <f t="shared" si="11"/>
        <v>841.5</v>
      </c>
      <c r="H508" s="75"/>
      <c r="J508" s="71"/>
      <c r="K508" s="71"/>
    </row>
    <row r="509" s="51" customFormat="1" ht="55.2" outlineLevel="1" spans="1:11">
      <c r="A509" s="65">
        <v>506</v>
      </c>
      <c r="B509" s="67" t="s">
        <v>1010</v>
      </c>
      <c r="C509" s="67" t="s">
        <v>1011</v>
      </c>
      <c r="D509" s="63" t="s">
        <v>96</v>
      </c>
      <c r="E509" s="63">
        <v>1</v>
      </c>
      <c r="F509" s="78">
        <v>1558.26</v>
      </c>
      <c r="G509" s="63">
        <f t="shared" si="11"/>
        <v>1558.26</v>
      </c>
      <c r="H509" s="75"/>
      <c r="J509" s="71"/>
      <c r="K509" s="71"/>
    </row>
    <row r="510" s="51" customFormat="1" ht="55.2" outlineLevel="1" spans="1:11">
      <c r="A510" s="65">
        <v>507</v>
      </c>
      <c r="B510" s="67" t="s">
        <v>1012</v>
      </c>
      <c r="C510" s="67" t="s">
        <v>1013</v>
      </c>
      <c r="D510" s="63" t="s">
        <v>96</v>
      </c>
      <c r="E510" s="63">
        <v>1</v>
      </c>
      <c r="F510" s="78">
        <v>3096.09</v>
      </c>
      <c r="G510" s="63">
        <f t="shared" si="11"/>
        <v>3096.09</v>
      </c>
      <c r="H510" s="75"/>
      <c r="J510" s="71"/>
      <c r="K510" s="71"/>
    </row>
    <row r="511" s="51" customFormat="1" ht="41.4" outlineLevel="1" spans="1:11">
      <c r="A511" s="65">
        <v>508</v>
      </c>
      <c r="B511" s="67" t="s">
        <v>903</v>
      </c>
      <c r="C511" s="67" t="s">
        <v>904</v>
      </c>
      <c r="D511" s="63" t="s">
        <v>96</v>
      </c>
      <c r="E511" s="63">
        <v>1</v>
      </c>
      <c r="F511" s="78">
        <v>225.78</v>
      </c>
      <c r="G511" s="63">
        <f t="shared" si="11"/>
        <v>225.78</v>
      </c>
      <c r="H511" s="75"/>
      <c r="J511" s="71"/>
      <c r="K511" s="71"/>
    </row>
    <row r="512" s="51" customFormat="1" ht="27.6" outlineLevel="1" spans="1:11">
      <c r="A512" s="65">
        <v>509</v>
      </c>
      <c r="B512" s="67" t="s">
        <v>909</v>
      </c>
      <c r="C512" s="67" t="s">
        <v>1014</v>
      </c>
      <c r="D512" s="63" t="s">
        <v>96</v>
      </c>
      <c r="E512" s="63">
        <v>1</v>
      </c>
      <c r="F512" s="78">
        <v>309.18</v>
      </c>
      <c r="G512" s="63">
        <f t="shared" si="11"/>
        <v>309.18</v>
      </c>
      <c r="H512" s="75"/>
      <c r="J512" s="71"/>
      <c r="K512" s="71"/>
    </row>
    <row r="513" s="51" customFormat="1" ht="55.2" outlineLevel="1" spans="1:11">
      <c r="A513" s="65">
        <v>510</v>
      </c>
      <c r="B513" s="67" t="s">
        <v>1015</v>
      </c>
      <c r="C513" s="67" t="s">
        <v>1016</v>
      </c>
      <c r="D513" s="63" t="s">
        <v>1017</v>
      </c>
      <c r="E513" s="63">
        <v>1</v>
      </c>
      <c r="F513" s="78">
        <v>798.45</v>
      </c>
      <c r="G513" s="63">
        <f t="shared" si="11"/>
        <v>798.45</v>
      </c>
      <c r="H513" s="75"/>
      <c r="J513" s="71"/>
      <c r="K513" s="71"/>
    </row>
    <row r="514" s="51" customFormat="1" ht="55.2" outlineLevel="1" spans="1:11">
      <c r="A514" s="65">
        <v>511</v>
      </c>
      <c r="B514" s="67" t="s">
        <v>1018</v>
      </c>
      <c r="C514" s="67" t="s">
        <v>1019</v>
      </c>
      <c r="D514" s="63" t="s">
        <v>1017</v>
      </c>
      <c r="E514" s="63">
        <v>1</v>
      </c>
      <c r="F514" s="78">
        <v>719.25</v>
      </c>
      <c r="G514" s="63">
        <f t="shared" si="11"/>
        <v>719.25</v>
      </c>
      <c r="H514" s="75"/>
      <c r="J514" s="71"/>
      <c r="K514" s="71"/>
    </row>
    <row r="515" s="51" customFormat="1" ht="82.8" outlineLevel="1" spans="1:11">
      <c r="A515" s="65">
        <v>512</v>
      </c>
      <c r="B515" s="67" t="s">
        <v>1020</v>
      </c>
      <c r="C515" s="67" t="s">
        <v>972</v>
      </c>
      <c r="D515" s="63" t="s">
        <v>48</v>
      </c>
      <c r="E515" s="63">
        <v>1</v>
      </c>
      <c r="F515" s="78">
        <v>285.63</v>
      </c>
      <c r="G515" s="63">
        <f t="shared" si="11"/>
        <v>285.63</v>
      </c>
      <c r="H515" s="75"/>
      <c r="J515" s="71"/>
      <c r="K515" s="71"/>
    </row>
    <row r="516" s="51" customFormat="1" ht="82.8" outlineLevel="1" spans="1:11">
      <c r="A516" s="65">
        <v>513</v>
      </c>
      <c r="B516" s="67" t="s">
        <v>1021</v>
      </c>
      <c r="C516" s="67" t="s">
        <v>976</v>
      </c>
      <c r="D516" s="63" t="s">
        <v>48</v>
      </c>
      <c r="E516" s="63">
        <v>1</v>
      </c>
      <c r="F516" s="78">
        <v>409.23</v>
      </c>
      <c r="G516" s="63">
        <f t="shared" si="11"/>
        <v>409.23</v>
      </c>
      <c r="H516" s="75"/>
      <c r="J516" s="71"/>
      <c r="K516" s="71"/>
    </row>
    <row r="517" s="51" customFormat="1" ht="82.8" outlineLevel="1" spans="1:11">
      <c r="A517" s="65">
        <v>514</v>
      </c>
      <c r="B517" s="67" t="s">
        <v>1022</v>
      </c>
      <c r="C517" s="67" t="s">
        <v>978</v>
      </c>
      <c r="D517" s="63" t="s">
        <v>48</v>
      </c>
      <c r="E517" s="63">
        <v>1</v>
      </c>
      <c r="F517" s="78">
        <v>641.97</v>
      </c>
      <c r="G517" s="63">
        <f t="shared" si="11"/>
        <v>641.97</v>
      </c>
      <c r="H517" s="75"/>
      <c r="J517" s="71"/>
      <c r="K517" s="71"/>
    </row>
    <row r="518" s="51" customFormat="1" ht="82.8" outlineLevel="1" spans="1:11">
      <c r="A518" s="65">
        <v>515</v>
      </c>
      <c r="B518" s="67" t="s">
        <v>1023</v>
      </c>
      <c r="C518" s="67" t="s">
        <v>980</v>
      </c>
      <c r="D518" s="63" t="s">
        <v>48</v>
      </c>
      <c r="E518" s="63">
        <v>1</v>
      </c>
      <c r="F518" s="78">
        <v>1052.58</v>
      </c>
      <c r="G518" s="63">
        <f t="shared" si="11"/>
        <v>1052.58</v>
      </c>
      <c r="H518" s="75"/>
      <c r="J518" s="71"/>
      <c r="K518" s="71"/>
    </row>
    <row r="519" s="51" customFormat="1" ht="27.6" outlineLevel="1" spans="1:11">
      <c r="A519" s="65">
        <v>516</v>
      </c>
      <c r="B519" s="67" t="s">
        <v>1024</v>
      </c>
      <c r="C519" s="67" t="s">
        <v>982</v>
      </c>
      <c r="D519" s="63" t="s">
        <v>759</v>
      </c>
      <c r="E519" s="63">
        <v>1</v>
      </c>
      <c r="F519" s="78">
        <v>65.19</v>
      </c>
      <c r="G519" s="63">
        <f t="shared" si="11"/>
        <v>65.19</v>
      </c>
      <c r="H519" s="75"/>
      <c r="J519" s="71"/>
      <c r="K519" s="71"/>
    </row>
    <row r="520" s="51" customFormat="1" ht="41.4" outlineLevel="1" spans="1:11">
      <c r="A520" s="65">
        <v>517</v>
      </c>
      <c r="B520" s="67" t="s">
        <v>984</v>
      </c>
      <c r="C520" s="67" t="s">
        <v>985</v>
      </c>
      <c r="D520" s="63" t="s">
        <v>759</v>
      </c>
      <c r="E520" s="63">
        <v>1</v>
      </c>
      <c r="F520" s="78">
        <v>6.27</v>
      </c>
      <c r="G520" s="63">
        <f t="shared" si="11"/>
        <v>6.27</v>
      </c>
      <c r="H520" s="75"/>
      <c r="J520" s="71"/>
      <c r="K520" s="71"/>
    </row>
    <row r="521" s="51" customFormat="1" ht="82.8" outlineLevel="1" spans="1:11">
      <c r="A521" s="65">
        <v>518</v>
      </c>
      <c r="B521" s="67" t="s">
        <v>1025</v>
      </c>
      <c r="C521" s="67" t="s">
        <v>1026</v>
      </c>
      <c r="D521" s="63" t="s">
        <v>539</v>
      </c>
      <c r="E521" s="63">
        <v>1</v>
      </c>
      <c r="F521" s="78">
        <v>788.94</v>
      </c>
      <c r="G521" s="63">
        <f t="shared" si="11"/>
        <v>788.94</v>
      </c>
      <c r="H521" s="75"/>
      <c r="J521" s="71"/>
      <c r="K521" s="71"/>
    </row>
    <row r="522" s="51" customFormat="1" ht="55.2" outlineLevel="1" spans="1:11">
      <c r="A522" s="65">
        <v>519</v>
      </c>
      <c r="B522" s="67" t="s">
        <v>1027</v>
      </c>
      <c r="C522" s="67" t="s">
        <v>1028</v>
      </c>
      <c r="D522" s="63" t="s">
        <v>539</v>
      </c>
      <c r="E522" s="63">
        <v>1</v>
      </c>
      <c r="F522" s="78">
        <v>488.13</v>
      </c>
      <c r="G522" s="63">
        <f t="shared" si="11"/>
        <v>488.13</v>
      </c>
      <c r="H522" s="75"/>
      <c r="J522" s="71"/>
      <c r="K522" s="71"/>
    </row>
    <row r="523" s="51" customFormat="1" ht="69" outlineLevel="1" spans="1:11">
      <c r="A523" s="65">
        <v>520</v>
      </c>
      <c r="B523" s="67" t="s">
        <v>1029</v>
      </c>
      <c r="C523" s="67" t="s">
        <v>1030</v>
      </c>
      <c r="D523" s="63" t="s">
        <v>539</v>
      </c>
      <c r="E523" s="63">
        <v>1</v>
      </c>
      <c r="F523" s="78">
        <v>93.93</v>
      </c>
      <c r="G523" s="63">
        <f t="shared" si="11"/>
        <v>93.93</v>
      </c>
      <c r="H523" s="75"/>
      <c r="J523" s="71"/>
      <c r="K523" s="71"/>
    </row>
    <row r="524" s="51" customFormat="1" ht="41.4" outlineLevel="1" spans="1:11">
      <c r="A524" s="65">
        <v>521</v>
      </c>
      <c r="B524" s="67" t="s">
        <v>991</v>
      </c>
      <c r="C524" s="67" t="s">
        <v>992</v>
      </c>
      <c r="D524" s="63" t="s">
        <v>223</v>
      </c>
      <c r="E524" s="63">
        <v>1</v>
      </c>
      <c r="F524" s="78">
        <v>35.1</v>
      </c>
      <c r="G524" s="63">
        <f t="shared" si="11"/>
        <v>35.1</v>
      </c>
      <c r="H524" s="75"/>
      <c r="J524" s="71"/>
      <c r="K524" s="71"/>
    </row>
    <row r="525" s="51" customFormat="1" ht="41.4" outlineLevel="1" spans="1:11">
      <c r="A525" s="65">
        <v>522</v>
      </c>
      <c r="B525" s="67" t="s">
        <v>1031</v>
      </c>
      <c r="C525" s="67" t="s">
        <v>1032</v>
      </c>
      <c r="D525" s="63" t="s">
        <v>995</v>
      </c>
      <c r="E525" s="63">
        <v>1</v>
      </c>
      <c r="F525" s="78">
        <v>746.88</v>
      </c>
      <c r="G525" s="63">
        <f t="shared" si="11"/>
        <v>746.88</v>
      </c>
      <c r="H525" s="75"/>
      <c r="J525" s="71"/>
      <c r="K525" s="71"/>
    </row>
    <row r="526" s="51" customFormat="1" ht="69" outlineLevel="1" spans="1:11">
      <c r="A526" s="65">
        <v>523</v>
      </c>
      <c r="B526" s="67" t="s">
        <v>1033</v>
      </c>
      <c r="C526" s="67" t="s">
        <v>1034</v>
      </c>
      <c r="D526" s="63" t="s">
        <v>48</v>
      </c>
      <c r="E526" s="63">
        <v>1</v>
      </c>
      <c r="F526" s="78">
        <v>9.855</v>
      </c>
      <c r="G526" s="63">
        <f t="shared" si="11"/>
        <v>9.855</v>
      </c>
      <c r="H526" s="75"/>
      <c r="J526" s="71"/>
      <c r="K526" s="71"/>
    </row>
    <row r="527" s="51" customFormat="1" ht="69" outlineLevel="1" spans="1:11">
      <c r="A527" s="65">
        <v>524</v>
      </c>
      <c r="B527" s="67" t="s">
        <v>1035</v>
      </c>
      <c r="C527" s="67" t="s">
        <v>1036</v>
      </c>
      <c r="D527" s="63" t="s">
        <v>48</v>
      </c>
      <c r="E527" s="63">
        <v>1</v>
      </c>
      <c r="F527" s="78">
        <v>10.08</v>
      </c>
      <c r="G527" s="63">
        <f t="shared" si="11"/>
        <v>10.08</v>
      </c>
      <c r="H527" s="75"/>
      <c r="J527" s="71"/>
      <c r="K527" s="71"/>
    </row>
    <row r="528" s="51" customFormat="1" ht="69" outlineLevel="1" spans="1:11">
      <c r="A528" s="65">
        <v>525</v>
      </c>
      <c r="B528" s="67" t="s">
        <v>1037</v>
      </c>
      <c r="C528" s="67" t="s">
        <v>1038</v>
      </c>
      <c r="D528" s="63" t="s">
        <v>48</v>
      </c>
      <c r="E528" s="63">
        <v>1</v>
      </c>
      <c r="F528" s="78">
        <v>10.41</v>
      </c>
      <c r="G528" s="63">
        <f t="shared" si="11"/>
        <v>10.41</v>
      </c>
      <c r="H528" s="75"/>
      <c r="J528" s="71"/>
      <c r="K528" s="71"/>
    </row>
    <row r="529" s="51" customFormat="1" ht="82.8" outlineLevel="1" spans="1:11">
      <c r="A529" s="65">
        <v>526</v>
      </c>
      <c r="B529" s="67" t="s">
        <v>1039</v>
      </c>
      <c r="C529" s="67" t="s">
        <v>1040</v>
      </c>
      <c r="D529" s="63" t="s">
        <v>48</v>
      </c>
      <c r="E529" s="63">
        <v>1</v>
      </c>
      <c r="F529" s="78">
        <v>1.14</v>
      </c>
      <c r="G529" s="63">
        <f t="shared" si="11"/>
        <v>1.14</v>
      </c>
      <c r="H529" s="75"/>
      <c r="J529" s="71"/>
      <c r="K529" s="71"/>
    </row>
    <row r="530" s="51" customFormat="1" ht="82.8" outlineLevel="1" spans="1:11">
      <c r="A530" s="65">
        <v>527</v>
      </c>
      <c r="B530" s="67" t="s">
        <v>1041</v>
      </c>
      <c r="C530" s="67" t="s">
        <v>1042</v>
      </c>
      <c r="D530" s="63" t="s">
        <v>48</v>
      </c>
      <c r="E530" s="63">
        <v>1</v>
      </c>
      <c r="F530" s="78">
        <v>0.78</v>
      </c>
      <c r="G530" s="63">
        <f t="shared" si="11"/>
        <v>0.78</v>
      </c>
      <c r="H530" s="75"/>
      <c r="J530" s="71"/>
      <c r="K530" s="71"/>
    </row>
    <row r="531" s="51" customFormat="1" ht="82.8" outlineLevel="1" spans="1:11">
      <c r="A531" s="65">
        <v>528</v>
      </c>
      <c r="B531" s="67" t="s">
        <v>1043</v>
      </c>
      <c r="C531" s="67" t="s">
        <v>1044</v>
      </c>
      <c r="D531" s="63" t="s">
        <v>48</v>
      </c>
      <c r="E531" s="63">
        <v>1</v>
      </c>
      <c r="F531" s="78">
        <v>1.02</v>
      </c>
      <c r="G531" s="63">
        <f t="shared" si="11"/>
        <v>1.02</v>
      </c>
      <c r="H531" s="75"/>
      <c r="J531" s="71"/>
      <c r="K531" s="71"/>
    </row>
    <row r="532" s="51" customFormat="1" ht="82.8" outlineLevel="1" spans="1:11">
      <c r="A532" s="65">
        <v>529</v>
      </c>
      <c r="B532" s="67" t="s">
        <v>1045</v>
      </c>
      <c r="C532" s="67" t="s">
        <v>1046</v>
      </c>
      <c r="D532" s="63" t="s">
        <v>48</v>
      </c>
      <c r="E532" s="63">
        <v>1</v>
      </c>
      <c r="F532" s="78">
        <v>1.14</v>
      </c>
      <c r="G532" s="63">
        <f t="shared" si="11"/>
        <v>1.14</v>
      </c>
      <c r="H532" s="75"/>
      <c r="J532" s="71"/>
      <c r="K532" s="71"/>
    </row>
    <row r="533" s="51" customFormat="1" ht="82.8" outlineLevel="1" spans="1:11">
      <c r="A533" s="65">
        <v>530</v>
      </c>
      <c r="B533" s="67" t="s">
        <v>1047</v>
      </c>
      <c r="C533" s="67" t="s">
        <v>1048</v>
      </c>
      <c r="D533" s="63" t="s">
        <v>48</v>
      </c>
      <c r="E533" s="63">
        <v>1</v>
      </c>
      <c r="F533" s="78">
        <v>1.02</v>
      </c>
      <c r="G533" s="63">
        <f t="shared" si="11"/>
        <v>1.02</v>
      </c>
      <c r="H533" s="75"/>
      <c r="J533" s="71"/>
      <c r="K533" s="71"/>
    </row>
    <row r="534" s="51" customFormat="1" ht="82.8" outlineLevel="1" spans="1:11">
      <c r="A534" s="65">
        <v>531</v>
      </c>
      <c r="B534" s="67" t="s">
        <v>1049</v>
      </c>
      <c r="C534" s="67" t="s">
        <v>1050</v>
      </c>
      <c r="D534" s="63" t="s">
        <v>48</v>
      </c>
      <c r="E534" s="63">
        <v>1</v>
      </c>
      <c r="F534" s="78">
        <v>1.14</v>
      </c>
      <c r="G534" s="63">
        <f t="shared" si="11"/>
        <v>1.14</v>
      </c>
      <c r="H534" s="75"/>
      <c r="J534" s="71"/>
      <c r="K534" s="71"/>
    </row>
    <row r="535" s="51" customFormat="1" ht="82.8" outlineLevel="1" spans="1:11">
      <c r="A535" s="65">
        <v>532</v>
      </c>
      <c r="B535" s="67" t="s">
        <v>1051</v>
      </c>
      <c r="C535" s="67" t="s">
        <v>1052</v>
      </c>
      <c r="D535" s="63" t="s">
        <v>48</v>
      </c>
      <c r="E535" s="63">
        <v>1</v>
      </c>
      <c r="F535" s="78">
        <v>3.675</v>
      </c>
      <c r="G535" s="63">
        <f t="shared" si="11"/>
        <v>3.675</v>
      </c>
      <c r="H535" s="75"/>
      <c r="J535" s="71"/>
      <c r="K535" s="71"/>
    </row>
    <row r="536" s="51" customFormat="1" ht="82.8" outlineLevel="1" spans="1:11">
      <c r="A536" s="65">
        <v>533</v>
      </c>
      <c r="B536" s="67" t="s">
        <v>1053</v>
      </c>
      <c r="C536" s="67" t="s">
        <v>1054</v>
      </c>
      <c r="D536" s="63" t="s">
        <v>48</v>
      </c>
      <c r="E536" s="63">
        <v>1</v>
      </c>
      <c r="F536" s="78">
        <v>3.675</v>
      </c>
      <c r="G536" s="63">
        <f t="shared" si="11"/>
        <v>3.675</v>
      </c>
      <c r="H536" s="75"/>
      <c r="J536" s="71"/>
      <c r="K536" s="71"/>
    </row>
    <row r="537" s="51" customFormat="1" ht="82.8" outlineLevel="1" spans="1:11">
      <c r="A537" s="65">
        <v>534</v>
      </c>
      <c r="B537" s="67" t="s">
        <v>1055</v>
      </c>
      <c r="C537" s="67" t="s">
        <v>1056</v>
      </c>
      <c r="D537" s="63" t="s">
        <v>48</v>
      </c>
      <c r="E537" s="63">
        <v>1</v>
      </c>
      <c r="F537" s="78">
        <v>3.675</v>
      </c>
      <c r="G537" s="63">
        <f t="shared" si="11"/>
        <v>3.675</v>
      </c>
      <c r="H537" s="75"/>
      <c r="J537" s="71"/>
      <c r="K537" s="71"/>
    </row>
    <row r="538" s="51" customFormat="1" ht="82.8" outlineLevel="1" spans="1:11">
      <c r="A538" s="65">
        <v>535</v>
      </c>
      <c r="B538" s="67" t="s">
        <v>1057</v>
      </c>
      <c r="C538" s="67" t="s">
        <v>1058</v>
      </c>
      <c r="D538" s="63" t="s">
        <v>48</v>
      </c>
      <c r="E538" s="63">
        <v>1</v>
      </c>
      <c r="F538" s="78">
        <v>12.03</v>
      </c>
      <c r="G538" s="63">
        <f t="shared" si="11"/>
        <v>12.03</v>
      </c>
      <c r="H538" s="75"/>
      <c r="J538" s="71"/>
      <c r="K538" s="71"/>
    </row>
    <row r="539" s="51" customFormat="1" ht="82.8" outlineLevel="1" spans="1:11">
      <c r="A539" s="65">
        <v>536</v>
      </c>
      <c r="B539" s="67" t="s">
        <v>1059</v>
      </c>
      <c r="C539" s="67" t="s">
        <v>1060</v>
      </c>
      <c r="D539" s="63" t="s">
        <v>48</v>
      </c>
      <c r="E539" s="63">
        <v>1</v>
      </c>
      <c r="F539" s="78">
        <v>12.27</v>
      </c>
      <c r="G539" s="63">
        <f t="shared" si="11"/>
        <v>12.27</v>
      </c>
      <c r="H539" s="75"/>
      <c r="J539" s="71"/>
      <c r="K539" s="71"/>
    </row>
    <row r="540" s="51" customFormat="1" ht="82.8" outlineLevel="1" spans="1:11">
      <c r="A540" s="65">
        <v>537</v>
      </c>
      <c r="B540" s="67" t="s">
        <v>1061</v>
      </c>
      <c r="C540" s="67" t="s">
        <v>1062</v>
      </c>
      <c r="D540" s="63" t="s">
        <v>48</v>
      </c>
      <c r="E540" s="63">
        <v>1</v>
      </c>
      <c r="F540" s="78">
        <v>5.355</v>
      </c>
      <c r="G540" s="63">
        <f t="shared" si="11"/>
        <v>5.355</v>
      </c>
      <c r="H540" s="75"/>
      <c r="J540" s="71"/>
      <c r="K540" s="71"/>
    </row>
    <row r="541" s="51" customFormat="1" ht="82.8" outlineLevel="1" spans="1:11">
      <c r="A541" s="65">
        <v>538</v>
      </c>
      <c r="B541" s="67" t="s">
        <v>1063</v>
      </c>
      <c r="C541" s="67" t="s">
        <v>1064</v>
      </c>
      <c r="D541" s="63" t="s">
        <v>48</v>
      </c>
      <c r="E541" s="63">
        <v>1</v>
      </c>
      <c r="F541" s="78">
        <v>3.675</v>
      </c>
      <c r="G541" s="63">
        <f t="shared" ref="G541:G604" si="12">F541*E541</f>
        <v>3.675</v>
      </c>
      <c r="H541" s="75"/>
      <c r="J541" s="71"/>
      <c r="K541" s="71"/>
    </row>
    <row r="542" s="51" customFormat="1" ht="82.8" outlineLevel="1" spans="1:11">
      <c r="A542" s="65">
        <v>539</v>
      </c>
      <c r="B542" s="67" t="s">
        <v>1065</v>
      </c>
      <c r="C542" s="67" t="s">
        <v>1066</v>
      </c>
      <c r="D542" s="63" t="s">
        <v>48</v>
      </c>
      <c r="E542" s="63">
        <v>1</v>
      </c>
      <c r="F542" s="78">
        <v>1.8</v>
      </c>
      <c r="G542" s="63">
        <f t="shared" si="12"/>
        <v>1.8</v>
      </c>
      <c r="H542" s="75"/>
      <c r="J542" s="71"/>
      <c r="K542" s="71"/>
    </row>
    <row r="543" s="51" customFormat="1" ht="69" outlineLevel="1" spans="1:11">
      <c r="A543" s="65">
        <v>540</v>
      </c>
      <c r="B543" s="67" t="s">
        <v>1067</v>
      </c>
      <c r="C543" s="67" t="s">
        <v>1068</v>
      </c>
      <c r="D543" s="63" t="s">
        <v>96</v>
      </c>
      <c r="E543" s="63">
        <v>1</v>
      </c>
      <c r="F543" s="78">
        <v>129.51</v>
      </c>
      <c r="G543" s="63">
        <f t="shared" si="12"/>
        <v>129.51</v>
      </c>
      <c r="H543" s="75"/>
      <c r="J543" s="71"/>
      <c r="K543" s="71"/>
    </row>
    <row r="544" s="51" customFormat="1" ht="69" outlineLevel="1" spans="1:11">
      <c r="A544" s="65">
        <v>541</v>
      </c>
      <c r="B544" s="67" t="s">
        <v>1069</v>
      </c>
      <c r="C544" s="67" t="s">
        <v>1070</v>
      </c>
      <c r="D544" s="63" t="s">
        <v>96</v>
      </c>
      <c r="E544" s="63">
        <v>1</v>
      </c>
      <c r="F544" s="78">
        <v>63.69</v>
      </c>
      <c r="G544" s="63">
        <f t="shared" si="12"/>
        <v>63.69</v>
      </c>
      <c r="H544" s="75"/>
      <c r="J544" s="71"/>
      <c r="K544" s="71"/>
    </row>
    <row r="545" s="51" customFormat="1" ht="69" outlineLevel="1" spans="1:11">
      <c r="A545" s="65">
        <v>542</v>
      </c>
      <c r="B545" s="67" t="s">
        <v>1071</v>
      </c>
      <c r="C545" s="67" t="s">
        <v>1072</v>
      </c>
      <c r="D545" s="63" t="s">
        <v>96</v>
      </c>
      <c r="E545" s="63">
        <v>1</v>
      </c>
      <c r="F545" s="78">
        <v>86.64</v>
      </c>
      <c r="G545" s="63">
        <f t="shared" si="12"/>
        <v>86.64</v>
      </c>
      <c r="H545" s="75"/>
      <c r="J545" s="71"/>
      <c r="K545" s="71"/>
    </row>
    <row r="546" s="51" customFormat="1" ht="69" outlineLevel="1" spans="1:11">
      <c r="A546" s="65">
        <v>543</v>
      </c>
      <c r="B546" s="67" t="s">
        <v>1073</v>
      </c>
      <c r="C546" s="67" t="s">
        <v>1074</v>
      </c>
      <c r="D546" s="63" t="s">
        <v>48</v>
      </c>
      <c r="E546" s="63">
        <v>1</v>
      </c>
      <c r="F546" s="78">
        <v>16.23</v>
      </c>
      <c r="G546" s="63">
        <f t="shared" si="12"/>
        <v>16.23</v>
      </c>
      <c r="H546" s="75"/>
      <c r="J546" s="71"/>
      <c r="K546" s="71"/>
    </row>
    <row r="547" s="51" customFormat="1" ht="69" outlineLevel="1" spans="1:11">
      <c r="A547" s="65">
        <v>544</v>
      </c>
      <c r="B547" s="67" t="s">
        <v>1075</v>
      </c>
      <c r="C547" s="67" t="s">
        <v>1076</v>
      </c>
      <c r="D547" s="63" t="s">
        <v>48</v>
      </c>
      <c r="E547" s="63">
        <v>1</v>
      </c>
      <c r="F547" s="78">
        <v>16.23</v>
      </c>
      <c r="G547" s="63">
        <f t="shared" si="12"/>
        <v>16.23</v>
      </c>
      <c r="H547" s="75"/>
      <c r="J547" s="71"/>
      <c r="K547" s="71"/>
    </row>
    <row r="548" s="51" customFormat="1" ht="69" outlineLevel="1" spans="1:11">
      <c r="A548" s="65">
        <v>545</v>
      </c>
      <c r="B548" s="67" t="s">
        <v>1077</v>
      </c>
      <c r="C548" s="67" t="s">
        <v>1078</v>
      </c>
      <c r="D548" s="63" t="s">
        <v>48</v>
      </c>
      <c r="E548" s="63">
        <v>1</v>
      </c>
      <c r="F548" s="78">
        <v>27.195</v>
      </c>
      <c r="G548" s="63">
        <f t="shared" si="12"/>
        <v>27.195</v>
      </c>
      <c r="H548" s="75"/>
      <c r="J548" s="71"/>
      <c r="K548" s="71"/>
    </row>
    <row r="549" s="51" customFormat="1" ht="69" outlineLevel="1" spans="1:11">
      <c r="A549" s="65">
        <v>546</v>
      </c>
      <c r="B549" s="67" t="s">
        <v>1079</v>
      </c>
      <c r="C549" s="67" t="s">
        <v>1080</v>
      </c>
      <c r="D549" s="63" t="s">
        <v>48</v>
      </c>
      <c r="E549" s="63">
        <v>1</v>
      </c>
      <c r="F549" s="78">
        <v>27.195</v>
      </c>
      <c r="G549" s="63">
        <f t="shared" si="12"/>
        <v>27.195</v>
      </c>
      <c r="H549" s="75"/>
      <c r="J549" s="71"/>
      <c r="K549" s="71"/>
    </row>
    <row r="550" s="51" customFormat="1" ht="69" outlineLevel="1" spans="1:11">
      <c r="A550" s="65">
        <v>547</v>
      </c>
      <c r="B550" s="67" t="s">
        <v>1081</v>
      </c>
      <c r="C550" s="67" t="s">
        <v>1082</v>
      </c>
      <c r="D550" s="63" t="s">
        <v>48</v>
      </c>
      <c r="E550" s="63">
        <v>1</v>
      </c>
      <c r="F550" s="78">
        <v>27.195</v>
      </c>
      <c r="G550" s="63">
        <f t="shared" si="12"/>
        <v>27.195</v>
      </c>
      <c r="H550" s="75"/>
      <c r="J550" s="71"/>
      <c r="K550" s="71"/>
    </row>
    <row r="551" s="51" customFormat="1" ht="69" outlineLevel="1" spans="1:11">
      <c r="A551" s="65">
        <v>548</v>
      </c>
      <c r="B551" s="67" t="s">
        <v>1083</v>
      </c>
      <c r="C551" s="67" t="s">
        <v>1084</v>
      </c>
      <c r="D551" s="63" t="s">
        <v>48</v>
      </c>
      <c r="E551" s="63">
        <v>1</v>
      </c>
      <c r="F551" s="78">
        <v>43.47</v>
      </c>
      <c r="G551" s="63">
        <f t="shared" si="12"/>
        <v>43.47</v>
      </c>
      <c r="H551" s="75"/>
      <c r="J551" s="71"/>
      <c r="K551" s="71"/>
    </row>
    <row r="552" s="51" customFormat="1" ht="69" outlineLevel="1" spans="1:11">
      <c r="A552" s="65">
        <v>549</v>
      </c>
      <c r="B552" s="67" t="s">
        <v>1085</v>
      </c>
      <c r="C552" s="67" t="s">
        <v>1086</v>
      </c>
      <c r="D552" s="63" t="s">
        <v>48</v>
      </c>
      <c r="E552" s="63">
        <v>1</v>
      </c>
      <c r="F552" s="78">
        <v>43.47</v>
      </c>
      <c r="G552" s="63">
        <f t="shared" si="12"/>
        <v>43.47</v>
      </c>
      <c r="H552" s="75"/>
      <c r="J552" s="71"/>
      <c r="K552" s="71"/>
    </row>
    <row r="553" s="51" customFormat="1" ht="69" outlineLevel="1" spans="1:11">
      <c r="A553" s="65">
        <v>550</v>
      </c>
      <c r="B553" s="67" t="s">
        <v>1087</v>
      </c>
      <c r="C553" s="67" t="s">
        <v>1088</v>
      </c>
      <c r="D553" s="63" t="s">
        <v>48</v>
      </c>
      <c r="E553" s="63">
        <v>1</v>
      </c>
      <c r="F553" s="78">
        <v>61.005</v>
      </c>
      <c r="G553" s="63">
        <f t="shared" si="12"/>
        <v>61.005</v>
      </c>
      <c r="H553" s="75"/>
      <c r="J553" s="71"/>
      <c r="K553" s="71"/>
    </row>
    <row r="554" s="51" customFormat="1" ht="69" outlineLevel="1" spans="1:11">
      <c r="A554" s="65">
        <v>551</v>
      </c>
      <c r="B554" s="67" t="s">
        <v>1089</v>
      </c>
      <c r="C554" s="67" t="s">
        <v>1090</v>
      </c>
      <c r="D554" s="63" t="s">
        <v>48</v>
      </c>
      <c r="E554" s="63">
        <v>1</v>
      </c>
      <c r="F554" s="78">
        <v>78.99</v>
      </c>
      <c r="G554" s="63">
        <f t="shared" si="12"/>
        <v>78.99</v>
      </c>
      <c r="H554" s="75"/>
      <c r="J554" s="71"/>
      <c r="K554" s="71"/>
    </row>
    <row r="555" s="51" customFormat="1" ht="69" outlineLevel="1" spans="1:11">
      <c r="A555" s="65">
        <v>552</v>
      </c>
      <c r="B555" s="67" t="s">
        <v>1091</v>
      </c>
      <c r="C555" s="67" t="s">
        <v>1092</v>
      </c>
      <c r="D555" s="63" t="s">
        <v>48</v>
      </c>
      <c r="E555" s="63">
        <v>1</v>
      </c>
      <c r="F555" s="78">
        <v>27.195</v>
      </c>
      <c r="G555" s="63">
        <f t="shared" si="12"/>
        <v>27.195</v>
      </c>
      <c r="H555" s="75"/>
      <c r="J555" s="71"/>
      <c r="K555" s="71"/>
    </row>
    <row r="556" s="51" customFormat="1" ht="69" outlineLevel="1" spans="1:11">
      <c r="A556" s="65">
        <v>553</v>
      </c>
      <c r="B556" s="67" t="s">
        <v>1093</v>
      </c>
      <c r="C556" s="67" t="s">
        <v>1094</v>
      </c>
      <c r="D556" s="63" t="s">
        <v>48</v>
      </c>
      <c r="E556" s="63">
        <v>1</v>
      </c>
      <c r="F556" s="78">
        <v>43.47</v>
      </c>
      <c r="G556" s="63">
        <f t="shared" si="12"/>
        <v>43.47</v>
      </c>
      <c r="H556" s="75"/>
      <c r="J556" s="71"/>
      <c r="K556" s="71"/>
    </row>
    <row r="557" s="51" customFormat="1" ht="69" outlineLevel="1" spans="1:11">
      <c r="A557" s="65">
        <v>554</v>
      </c>
      <c r="B557" s="67" t="s">
        <v>1095</v>
      </c>
      <c r="C557" s="67" t="s">
        <v>1096</v>
      </c>
      <c r="D557" s="63" t="s">
        <v>759</v>
      </c>
      <c r="E557" s="63">
        <v>1</v>
      </c>
      <c r="F557" s="78">
        <v>3.915</v>
      </c>
      <c r="G557" s="63">
        <f t="shared" si="12"/>
        <v>3.915</v>
      </c>
      <c r="H557" s="75"/>
      <c r="J557" s="71"/>
      <c r="K557" s="71"/>
    </row>
    <row r="558" s="51" customFormat="1" ht="69" outlineLevel="1" spans="1:11">
      <c r="A558" s="65">
        <v>555</v>
      </c>
      <c r="B558" s="67" t="s">
        <v>1097</v>
      </c>
      <c r="C558" s="67" t="s">
        <v>1098</v>
      </c>
      <c r="D558" s="63" t="s">
        <v>48</v>
      </c>
      <c r="E558" s="63">
        <v>1</v>
      </c>
      <c r="F558" s="78">
        <v>12.57</v>
      </c>
      <c r="G558" s="63">
        <f t="shared" si="12"/>
        <v>12.57</v>
      </c>
      <c r="H558" s="75"/>
      <c r="J558" s="71"/>
      <c r="K558" s="71"/>
    </row>
    <row r="559" s="51" customFormat="1" ht="55.2" outlineLevel="1" spans="1:11">
      <c r="A559" s="65">
        <v>556</v>
      </c>
      <c r="B559" s="67" t="s">
        <v>1099</v>
      </c>
      <c r="C559" s="67" t="s">
        <v>1100</v>
      </c>
      <c r="D559" s="63" t="s">
        <v>96</v>
      </c>
      <c r="E559" s="63">
        <v>1</v>
      </c>
      <c r="F559" s="78">
        <v>42.45</v>
      </c>
      <c r="G559" s="63">
        <f t="shared" si="12"/>
        <v>42.45</v>
      </c>
      <c r="H559" s="75"/>
      <c r="J559" s="71"/>
      <c r="K559" s="71"/>
    </row>
    <row r="560" s="51" customFormat="1" ht="55.2" outlineLevel="1" spans="1:11">
      <c r="A560" s="65">
        <v>557</v>
      </c>
      <c r="B560" s="67" t="s">
        <v>1101</v>
      </c>
      <c r="C560" s="67" t="s">
        <v>1102</v>
      </c>
      <c r="D560" s="63" t="s">
        <v>96</v>
      </c>
      <c r="E560" s="63">
        <v>1</v>
      </c>
      <c r="F560" s="78">
        <v>42.45</v>
      </c>
      <c r="G560" s="63">
        <f t="shared" si="12"/>
        <v>42.45</v>
      </c>
      <c r="H560" s="75"/>
      <c r="J560" s="71"/>
      <c r="K560" s="71"/>
    </row>
    <row r="561" s="51" customFormat="1" ht="69" outlineLevel="1" spans="1:11">
      <c r="A561" s="65">
        <v>558</v>
      </c>
      <c r="B561" s="67" t="s">
        <v>1103</v>
      </c>
      <c r="C561" s="67" t="s">
        <v>1104</v>
      </c>
      <c r="D561" s="63" t="s">
        <v>96</v>
      </c>
      <c r="E561" s="63">
        <v>1</v>
      </c>
      <c r="F561" s="78">
        <v>74.145</v>
      </c>
      <c r="G561" s="63">
        <f t="shared" si="12"/>
        <v>74.145</v>
      </c>
      <c r="H561" s="75"/>
      <c r="J561" s="71"/>
      <c r="K561" s="71"/>
    </row>
    <row r="562" s="51" customFormat="1" ht="55.2" outlineLevel="1" spans="1:11">
      <c r="A562" s="65">
        <v>559</v>
      </c>
      <c r="B562" s="67" t="s">
        <v>1105</v>
      </c>
      <c r="C562" s="67" t="s">
        <v>1106</v>
      </c>
      <c r="D562" s="63" t="s">
        <v>96</v>
      </c>
      <c r="E562" s="63">
        <v>1</v>
      </c>
      <c r="F562" s="78">
        <v>74.145</v>
      </c>
      <c r="G562" s="63">
        <f t="shared" si="12"/>
        <v>74.145</v>
      </c>
      <c r="H562" s="75"/>
      <c r="J562" s="71"/>
      <c r="K562" s="71"/>
    </row>
    <row r="563" s="51" customFormat="1" ht="55.2" outlineLevel="1" spans="1:11">
      <c r="A563" s="65">
        <v>560</v>
      </c>
      <c r="B563" s="67" t="s">
        <v>1107</v>
      </c>
      <c r="C563" s="67" t="s">
        <v>1108</v>
      </c>
      <c r="D563" s="63" t="s">
        <v>96</v>
      </c>
      <c r="E563" s="63">
        <v>1</v>
      </c>
      <c r="F563" s="78">
        <v>88.725</v>
      </c>
      <c r="G563" s="63">
        <f t="shared" si="12"/>
        <v>88.725</v>
      </c>
      <c r="H563" s="75"/>
      <c r="J563" s="71"/>
      <c r="K563" s="71"/>
    </row>
    <row r="564" s="51" customFormat="1" ht="55.2" outlineLevel="1" spans="1:11">
      <c r="A564" s="65">
        <v>561</v>
      </c>
      <c r="B564" s="67" t="s">
        <v>1109</v>
      </c>
      <c r="C564" s="67" t="s">
        <v>1110</v>
      </c>
      <c r="D564" s="63" t="s">
        <v>96</v>
      </c>
      <c r="E564" s="63">
        <v>1</v>
      </c>
      <c r="F564" s="78">
        <v>88.725</v>
      </c>
      <c r="G564" s="63">
        <f t="shared" si="12"/>
        <v>88.725</v>
      </c>
      <c r="H564" s="75"/>
      <c r="J564" s="71"/>
      <c r="K564" s="71"/>
    </row>
    <row r="565" s="51" customFormat="1" ht="55.2" outlineLevel="1" spans="1:11">
      <c r="A565" s="65">
        <v>562</v>
      </c>
      <c r="B565" s="67" t="s">
        <v>1111</v>
      </c>
      <c r="C565" s="67" t="s">
        <v>1112</v>
      </c>
      <c r="D565" s="63" t="s">
        <v>96</v>
      </c>
      <c r="E565" s="63">
        <v>1</v>
      </c>
      <c r="F565" s="78">
        <v>274.17</v>
      </c>
      <c r="G565" s="63">
        <f t="shared" si="12"/>
        <v>274.17</v>
      </c>
      <c r="H565" s="75"/>
      <c r="J565" s="71"/>
      <c r="K565" s="71"/>
    </row>
    <row r="566" s="51" customFormat="1" ht="55.2" outlineLevel="1" spans="1:11">
      <c r="A566" s="65">
        <v>563</v>
      </c>
      <c r="B566" s="67" t="s">
        <v>1113</v>
      </c>
      <c r="C566" s="67" t="s">
        <v>1114</v>
      </c>
      <c r="D566" s="63" t="s">
        <v>96</v>
      </c>
      <c r="E566" s="63">
        <v>1</v>
      </c>
      <c r="F566" s="78">
        <v>55.005</v>
      </c>
      <c r="G566" s="63">
        <f t="shared" si="12"/>
        <v>55.005</v>
      </c>
      <c r="H566" s="75"/>
      <c r="J566" s="71"/>
      <c r="K566" s="71"/>
    </row>
    <row r="567" s="51" customFormat="1" ht="55.2" outlineLevel="1" spans="1:11">
      <c r="A567" s="65">
        <v>564</v>
      </c>
      <c r="B567" s="67" t="s">
        <v>1115</v>
      </c>
      <c r="C567" s="67" t="s">
        <v>1116</v>
      </c>
      <c r="D567" s="63" t="s">
        <v>96</v>
      </c>
      <c r="E567" s="63">
        <v>1</v>
      </c>
      <c r="F567" s="78">
        <v>42.315</v>
      </c>
      <c r="G567" s="63">
        <f t="shared" si="12"/>
        <v>42.315</v>
      </c>
      <c r="H567" s="75"/>
      <c r="J567" s="71"/>
      <c r="K567" s="71"/>
    </row>
    <row r="568" s="51" customFormat="1" ht="55.2" outlineLevel="1" spans="1:11">
      <c r="A568" s="65">
        <v>565</v>
      </c>
      <c r="B568" s="67" t="s">
        <v>1117</v>
      </c>
      <c r="C568" s="67" t="s">
        <v>1118</v>
      </c>
      <c r="D568" s="63" t="s">
        <v>96</v>
      </c>
      <c r="E568" s="63">
        <v>1</v>
      </c>
      <c r="F568" s="78">
        <v>274.17</v>
      </c>
      <c r="G568" s="63">
        <f t="shared" si="12"/>
        <v>274.17</v>
      </c>
      <c r="H568" s="75"/>
      <c r="J568" s="71"/>
      <c r="K568" s="71"/>
    </row>
    <row r="569" s="51" customFormat="1" ht="55.2" outlineLevel="1" spans="1:11">
      <c r="A569" s="65">
        <v>566</v>
      </c>
      <c r="B569" s="67" t="s">
        <v>1119</v>
      </c>
      <c r="C569" s="67" t="s">
        <v>1120</v>
      </c>
      <c r="D569" s="63" t="s">
        <v>650</v>
      </c>
      <c r="E569" s="63">
        <v>1</v>
      </c>
      <c r="F569" s="78">
        <v>31.05</v>
      </c>
      <c r="G569" s="63">
        <f t="shared" si="12"/>
        <v>31.05</v>
      </c>
      <c r="H569" s="75"/>
      <c r="J569" s="71"/>
      <c r="K569" s="71"/>
    </row>
    <row r="570" s="51" customFormat="1" ht="55.2" outlineLevel="1" spans="1:11">
      <c r="A570" s="65">
        <v>567</v>
      </c>
      <c r="B570" s="67" t="s">
        <v>1121</v>
      </c>
      <c r="C570" s="67" t="s">
        <v>1122</v>
      </c>
      <c r="D570" s="63" t="s">
        <v>650</v>
      </c>
      <c r="E570" s="63">
        <v>1</v>
      </c>
      <c r="F570" s="78">
        <v>978.99</v>
      </c>
      <c r="G570" s="63">
        <f t="shared" si="12"/>
        <v>978.99</v>
      </c>
      <c r="H570" s="75"/>
      <c r="J570" s="71"/>
      <c r="K570" s="71"/>
    </row>
    <row r="571" s="51" customFormat="1" ht="55.2" outlineLevel="1" spans="1:11">
      <c r="A571" s="65">
        <v>568</v>
      </c>
      <c r="B571" s="67" t="s">
        <v>1123</v>
      </c>
      <c r="C571" s="67" t="s">
        <v>1124</v>
      </c>
      <c r="D571" s="63" t="s">
        <v>96</v>
      </c>
      <c r="E571" s="63">
        <v>1</v>
      </c>
      <c r="F571" s="78">
        <v>259.185</v>
      </c>
      <c r="G571" s="63">
        <f t="shared" si="12"/>
        <v>259.185</v>
      </c>
      <c r="H571" s="75"/>
      <c r="J571" s="71"/>
      <c r="K571" s="71"/>
    </row>
    <row r="572" s="51" customFormat="1" ht="55.2" outlineLevel="1" spans="1:11">
      <c r="A572" s="65">
        <v>569</v>
      </c>
      <c r="B572" s="67" t="s">
        <v>1125</v>
      </c>
      <c r="C572" s="67" t="s">
        <v>1126</v>
      </c>
      <c r="D572" s="63" t="s">
        <v>96</v>
      </c>
      <c r="E572" s="63">
        <v>1</v>
      </c>
      <c r="F572" s="78">
        <v>305.73</v>
      </c>
      <c r="G572" s="63">
        <f t="shared" si="12"/>
        <v>305.73</v>
      </c>
      <c r="H572" s="75"/>
      <c r="J572" s="71"/>
      <c r="K572" s="71"/>
    </row>
    <row r="573" s="51" customFormat="1" ht="55.2" outlineLevel="1" spans="1:11">
      <c r="A573" s="65">
        <v>570</v>
      </c>
      <c r="B573" s="67" t="s">
        <v>1127</v>
      </c>
      <c r="C573" s="67" t="s">
        <v>1128</v>
      </c>
      <c r="D573" s="63" t="s">
        <v>96</v>
      </c>
      <c r="E573" s="63">
        <v>1</v>
      </c>
      <c r="F573" s="78">
        <v>274.17</v>
      </c>
      <c r="G573" s="63">
        <f t="shared" si="12"/>
        <v>274.17</v>
      </c>
      <c r="H573" s="75"/>
      <c r="J573" s="71"/>
      <c r="K573" s="71"/>
    </row>
    <row r="574" s="51" customFormat="1" ht="69" outlineLevel="1" spans="1:11">
      <c r="A574" s="65">
        <v>571</v>
      </c>
      <c r="B574" s="67" t="s">
        <v>1129</v>
      </c>
      <c r="C574" s="67" t="s">
        <v>1130</v>
      </c>
      <c r="D574" s="63" t="s">
        <v>96</v>
      </c>
      <c r="E574" s="63">
        <v>1</v>
      </c>
      <c r="F574" s="78">
        <v>88.725</v>
      </c>
      <c r="G574" s="63">
        <f t="shared" si="12"/>
        <v>88.725</v>
      </c>
      <c r="H574" s="75"/>
      <c r="J574" s="71"/>
      <c r="K574" s="71"/>
    </row>
    <row r="575" s="51" customFormat="1" ht="55.2" outlineLevel="1" spans="1:11">
      <c r="A575" s="65">
        <v>572</v>
      </c>
      <c r="B575" s="67" t="s">
        <v>1131</v>
      </c>
      <c r="C575" s="67" t="s">
        <v>1132</v>
      </c>
      <c r="D575" s="63" t="s">
        <v>96</v>
      </c>
      <c r="E575" s="63">
        <v>1</v>
      </c>
      <c r="F575" s="78">
        <v>1898.91</v>
      </c>
      <c r="G575" s="63">
        <f t="shared" si="12"/>
        <v>1898.91</v>
      </c>
      <c r="H575" s="75"/>
      <c r="J575" s="71"/>
      <c r="K575" s="71"/>
    </row>
    <row r="576" s="51" customFormat="1" ht="55.2" outlineLevel="1" spans="1:11">
      <c r="A576" s="65">
        <v>573</v>
      </c>
      <c r="B576" s="67" t="s">
        <v>1133</v>
      </c>
      <c r="C576" s="67" t="s">
        <v>1134</v>
      </c>
      <c r="D576" s="63" t="s">
        <v>96</v>
      </c>
      <c r="E576" s="63">
        <v>1</v>
      </c>
      <c r="F576" s="78">
        <v>1898.91</v>
      </c>
      <c r="G576" s="63">
        <f t="shared" si="12"/>
        <v>1898.91</v>
      </c>
      <c r="H576" s="75"/>
      <c r="J576" s="71"/>
      <c r="K576" s="71"/>
    </row>
    <row r="577" s="51" customFormat="1" ht="69" outlineLevel="1" spans="1:11">
      <c r="A577" s="65">
        <v>574</v>
      </c>
      <c r="B577" s="67" t="s">
        <v>1135</v>
      </c>
      <c r="C577" s="67" t="s">
        <v>1136</v>
      </c>
      <c r="D577" s="63" t="s">
        <v>96</v>
      </c>
      <c r="E577" s="63">
        <v>1</v>
      </c>
      <c r="F577" s="78">
        <v>1898.91</v>
      </c>
      <c r="G577" s="63">
        <f t="shared" si="12"/>
        <v>1898.91</v>
      </c>
      <c r="H577" s="75"/>
      <c r="J577" s="71"/>
      <c r="K577" s="71"/>
    </row>
    <row r="578" s="51" customFormat="1" ht="55.2" outlineLevel="1" spans="1:11">
      <c r="A578" s="65">
        <v>575</v>
      </c>
      <c r="B578" s="67" t="s">
        <v>1137</v>
      </c>
      <c r="C578" s="67" t="s">
        <v>1138</v>
      </c>
      <c r="D578" s="63" t="s">
        <v>96</v>
      </c>
      <c r="E578" s="63">
        <v>1</v>
      </c>
      <c r="F578" s="78">
        <v>425.49</v>
      </c>
      <c r="G578" s="63">
        <f t="shared" si="12"/>
        <v>425.49</v>
      </c>
      <c r="H578" s="75"/>
      <c r="J578" s="71"/>
      <c r="K578" s="71"/>
    </row>
    <row r="579" s="51" customFormat="1" ht="69" outlineLevel="1" spans="1:11">
      <c r="A579" s="65">
        <v>576</v>
      </c>
      <c r="B579" s="67" t="s">
        <v>1139</v>
      </c>
      <c r="C579" s="67" t="s">
        <v>1140</v>
      </c>
      <c r="D579" s="63" t="s">
        <v>96</v>
      </c>
      <c r="E579" s="63">
        <v>1</v>
      </c>
      <c r="F579" s="78">
        <v>274.17</v>
      </c>
      <c r="G579" s="63">
        <f t="shared" si="12"/>
        <v>274.17</v>
      </c>
      <c r="H579" s="75"/>
      <c r="J579" s="71"/>
      <c r="K579" s="71"/>
    </row>
    <row r="580" s="51" customFormat="1" ht="69" outlineLevel="1" spans="1:11">
      <c r="A580" s="65">
        <v>577</v>
      </c>
      <c r="B580" s="67" t="s">
        <v>1141</v>
      </c>
      <c r="C580" s="67" t="s">
        <v>1142</v>
      </c>
      <c r="D580" s="63" t="s">
        <v>96</v>
      </c>
      <c r="E580" s="63">
        <v>1</v>
      </c>
      <c r="F580" s="78">
        <v>274.17</v>
      </c>
      <c r="G580" s="63">
        <f t="shared" si="12"/>
        <v>274.17</v>
      </c>
      <c r="H580" s="75"/>
      <c r="J580" s="71"/>
      <c r="K580" s="71"/>
    </row>
    <row r="581" s="51" customFormat="1" ht="69" outlineLevel="1" spans="1:11">
      <c r="A581" s="65">
        <v>578</v>
      </c>
      <c r="B581" s="67" t="s">
        <v>1143</v>
      </c>
      <c r="C581" s="67" t="s">
        <v>1144</v>
      </c>
      <c r="D581" s="63" t="s">
        <v>96</v>
      </c>
      <c r="E581" s="63">
        <v>1</v>
      </c>
      <c r="F581" s="78">
        <v>695.775</v>
      </c>
      <c r="G581" s="63">
        <f t="shared" si="12"/>
        <v>695.775</v>
      </c>
      <c r="H581" s="75"/>
      <c r="J581" s="71"/>
      <c r="K581" s="71"/>
    </row>
    <row r="582" s="51" customFormat="1" ht="69" outlineLevel="1" spans="1:11">
      <c r="A582" s="65">
        <v>579</v>
      </c>
      <c r="B582" s="67" t="s">
        <v>1145</v>
      </c>
      <c r="C582" s="67" t="s">
        <v>1146</v>
      </c>
      <c r="D582" s="63" t="s">
        <v>96</v>
      </c>
      <c r="E582" s="63">
        <v>1</v>
      </c>
      <c r="F582" s="78">
        <v>22.29</v>
      </c>
      <c r="G582" s="63">
        <f t="shared" si="12"/>
        <v>22.29</v>
      </c>
      <c r="H582" s="75"/>
      <c r="J582" s="71"/>
      <c r="K582" s="71"/>
    </row>
    <row r="583" s="51" customFormat="1" ht="69" outlineLevel="1" spans="1:11">
      <c r="A583" s="65">
        <v>580</v>
      </c>
      <c r="B583" s="67" t="s">
        <v>1147</v>
      </c>
      <c r="C583" s="67" t="s">
        <v>1148</v>
      </c>
      <c r="D583" s="63" t="s">
        <v>96</v>
      </c>
      <c r="E583" s="63">
        <v>1</v>
      </c>
      <c r="F583" s="78">
        <v>22.29</v>
      </c>
      <c r="G583" s="63">
        <f t="shared" si="12"/>
        <v>22.29</v>
      </c>
      <c r="H583" s="75"/>
      <c r="J583" s="71"/>
      <c r="K583" s="71"/>
    </row>
    <row r="584" s="51" customFormat="1" ht="69" outlineLevel="1" spans="1:11">
      <c r="A584" s="65">
        <v>581</v>
      </c>
      <c r="B584" s="67" t="s">
        <v>1149</v>
      </c>
      <c r="C584" s="67" t="s">
        <v>1150</v>
      </c>
      <c r="D584" s="63" t="s">
        <v>96</v>
      </c>
      <c r="E584" s="63">
        <v>1</v>
      </c>
      <c r="F584" s="78">
        <v>29.325</v>
      </c>
      <c r="G584" s="63">
        <f t="shared" si="12"/>
        <v>29.325</v>
      </c>
      <c r="H584" s="75"/>
      <c r="J584" s="71"/>
      <c r="K584" s="71"/>
    </row>
    <row r="585" s="51" customFormat="1" ht="69" outlineLevel="1" spans="1:11">
      <c r="A585" s="65">
        <v>582</v>
      </c>
      <c r="B585" s="67" t="s">
        <v>1035</v>
      </c>
      <c r="C585" s="67" t="s">
        <v>1036</v>
      </c>
      <c r="D585" s="63" t="s">
        <v>48</v>
      </c>
      <c r="E585" s="63">
        <v>1</v>
      </c>
      <c r="F585" s="78">
        <v>10.08</v>
      </c>
      <c r="G585" s="63">
        <f t="shared" si="12"/>
        <v>10.08</v>
      </c>
      <c r="H585" s="75"/>
      <c r="J585" s="71"/>
      <c r="K585" s="71"/>
    </row>
    <row r="586" s="51" customFormat="1" ht="69" outlineLevel="1" spans="1:11">
      <c r="A586" s="65">
        <v>583</v>
      </c>
      <c r="B586" s="67" t="s">
        <v>1043</v>
      </c>
      <c r="C586" s="67" t="s">
        <v>1151</v>
      </c>
      <c r="D586" s="63" t="s">
        <v>48</v>
      </c>
      <c r="E586" s="63">
        <v>1</v>
      </c>
      <c r="F586" s="78">
        <v>1.02</v>
      </c>
      <c r="G586" s="63">
        <f t="shared" si="12"/>
        <v>1.02</v>
      </c>
      <c r="H586" s="75"/>
      <c r="J586" s="71"/>
      <c r="K586" s="71"/>
    </row>
    <row r="587" s="51" customFormat="1" ht="69" outlineLevel="1" spans="1:11">
      <c r="A587" s="65">
        <v>584</v>
      </c>
      <c r="B587" s="67" t="s">
        <v>1039</v>
      </c>
      <c r="C587" s="67" t="s">
        <v>1152</v>
      </c>
      <c r="D587" s="63" t="s">
        <v>48</v>
      </c>
      <c r="E587" s="63">
        <v>1</v>
      </c>
      <c r="F587" s="78">
        <v>1.14</v>
      </c>
      <c r="G587" s="63">
        <f t="shared" si="12"/>
        <v>1.14</v>
      </c>
      <c r="H587" s="75"/>
      <c r="J587" s="71"/>
      <c r="K587" s="71"/>
    </row>
    <row r="588" s="51" customFormat="1" ht="69" outlineLevel="1" spans="1:11">
      <c r="A588" s="65">
        <v>585</v>
      </c>
      <c r="B588" s="67" t="s">
        <v>1153</v>
      </c>
      <c r="C588" s="67" t="s">
        <v>1154</v>
      </c>
      <c r="D588" s="63" t="s">
        <v>650</v>
      </c>
      <c r="E588" s="63">
        <v>1</v>
      </c>
      <c r="F588" s="78">
        <v>259.185</v>
      </c>
      <c r="G588" s="63">
        <f t="shared" si="12"/>
        <v>259.185</v>
      </c>
      <c r="H588" s="75"/>
      <c r="J588" s="71"/>
      <c r="K588" s="71"/>
    </row>
    <row r="589" s="51" customFormat="1" ht="69" outlineLevel="1" spans="1:11">
      <c r="A589" s="65">
        <v>586</v>
      </c>
      <c r="B589" s="67" t="s">
        <v>1155</v>
      </c>
      <c r="C589" s="67" t="s">
        <v>1156</v>
      </c>
      <c r="D589" s="63" t="s">
        <v>650</v>
      </c>
      <c r="E589" s="63">
        <v>1</v>
      </c>
      <c r="F589" s="78">
        <v>259.185</v>
      </c>
      <c r="G589" s="63">
        <f t="shared" si="12"/>
        <v>259.185</v>
      </c>
      <c r="H589" s="75"/>
      <c r="J589" s="71"/>
      <c r="K589" s="71"/>
    </row>
    <row r="590" s="51" customFormat="1" ht="82.8" outlineLevel="1" spans="1:11">
      <c r="A590" s="65">
        <v>587</v>
      </c>
      <c r="B590" s="67" t="s">
        <v>1157</v>
      </c>
      <c r="C590" s="67" t="s">
        <v>1158</v>
      </c>
      <c r="D590" s="63" t="s">
        <v>650</v>
      </c>
      <c r="E590" s="63">
        <v>1</v>
      </c>
      <c r="F590" s="78">
        <v>146.85</v>
      </c>
      <c r="G590" s="63">
        <f t="shared" si="12"/>
        <v>146.85</v>
      </c>
      <c r="H590" s="75"/>
      <c r="J590" s="71"/>
      <c r="K590" s="71"/>
    </row>
    <row r="591" s="51" customFormat="1" ht="69" outlineLevel="1" spans="1:11">
      <c r="A591" s="65">
        <v>588</v>
      </c>
      <c r="B591" s="67" t="s">
        <v>1035</v>
      </c>
      <c r="C591" s="67" t="s">
        <v>1159</v>
      </c>
      <c r="D591" s="63" t="s">
        <v>48</v>
      </c>
      <c r="E591" s="63">
        <v>1</v>
      </c>
      <c r="F591" s="78">
        <v>10.08</v>
      </c>
      <c r="G591" s="63">
        <f t="shared" si="12"/>
        <v>10.08</v>
      </c>
      <c r="H591" s="75"/>
      <c r="J591" s="71"/>
      <c r="K591" s="71"/>
    </row>
    <row r="592" s="51" customFormat="1" ht="82.8" outlineLevel="1" spans="1:11">
      <c r="A592" s="65">
        <v>589</v>
      </c>
      <c r="B592" s="67" t="s">
        <v>1160</v>
      </c>
      <c r="C592" s="67" t="s">
        <v>1044</v>
      </c>
      <c r="D592" s="63" t="s">
        <v>48</v>
      </c>
      <c r="E592" s="63">
        <v>1</v>
      </c>
      <c r="F592" s="78">
        <v>1.02</v>
      </c>
      <c r="G592" s="63">
        <f t="shared" si="12"/>
        <v>1.02</v>
      </c>
      <c r="H592" s="75"/>
      <c r="J592" s="71"/>
      <c r="K592" s="71"/>
    </row>
    <row r="593" s="51" customFormat="1" ht="82.8" outlineLevel="1" spans="1:11">
      <c r="A593" s="65">
        <v>590</v>
      </c>
      <c r="B593" s="67" t="s">
        <v>1161</v>
      </c>
      <c r="C593" s="67" t="s">
        <v>1162</v>
      </c>
      <c r="D593" s="63" t="s">
        <v>48</v>
      </c>
      <c r="E593" s="63">
        <v>1</v>
      </c>
      <c r="F593" s="78">
        <v>1.02</v>
      </c>
      <c r="G593" s="63">
        <f t="shared" si="12"/>
        <v>1.02</v>
      </c>
      <c r="H593" s="75"/>
      <c r="J593" s="71"/>
      <c r="K593" s="71"/>
    </row>
    <row r="594" s="51" customFormat="1" ht="82.8" outlineLevel="1" spans="1:11">
      <c r="A594" s="65">
        <v>591</v>
      </c>
      <c r="B594" s="67" t="s">
        <v>1163</v>
      </c>
      <c r="C594" s="67" t="s">
        <v>1164</v>
      </c>
      <c r="D594" s="63" t="s">
        <v>48</v>
      </c>
      <c r="E594" s="63">
        <v>1</v>
      </c>
      <c r="F594" s="78">
        <v>1.14</v>
      </c>
      <c r="G594" s="63">
        <f t="shared" si="12"/>
        <v>1.14</v>
      </c>
      <c r="H594" s="75"/>
      <c r="J594" s="71"/>
      <c r="K594" s="71"/>
    </row>
    <row r="595" s="51" customFormat="1" ht="69" outlineLevel="1" spans="1:11">
      <c r="A595" s="65">
        <v>592</v>
      </c>
      <c r="B595" s="67" t="s">
        <v>1165</v>
      </c>
      <c r="C595" s="67" t="s">
        <v>1166</v>
      </c>
      <c r="D595" s="63" t="s">
        <v>96</v>
      </c>
      <c r="E595" s="63">
        <v>1</v>
      </c>
      <c r="F595" s="78">
        <v>259.185</v>
      </c>
      <c r="G595" s="63">
        <f t="shared" si="12"/>
        <v>259.185</v>
      </c>
      <c r="H595" s="75"/>
      <c r="J595" s="71"/>
      <c r="K595" s="71"/>
    </row>
    <row r="596" s="51" customFormat="1" ht="69" outlineLevel="1" spans="1:11">
      <c r="A596" s="65">
        <v>593</v>
      </c>
      <c r="B596" s="67" t="s">
        <v>1167</v>
      </c>
      <c r="C596" s="67" t="s">
        <v>1168</v>
      </c>
      <c r="D596" s="63" t="s">
        <v>96</v>
      </c>
      <c r="E596" s="63">
        <v>1</v>
      </c>
      <c r="F596" s="78">
        <v>259.185</v>
      </c>
      <c r="G596" s="63">
        <f t="shared" si="12"/>
        <v>259.185</v>
      </c>
      <c r="H596" s="75"/>
      <c r="J596" s="71"/>
      <c r="K596" s="71"/>
    </row>
    <row r="597" s="51" customFormat="1" ht="69" outlineLevel="1" spans="1:11">
      <c r="A597" s="65">
        <v>594</v>
      </c>
      <c r="B597" s="67" t="s">
        <v>1169</v>
      </c>
      <c r="C597" s="67" t="s">
        <v>1170</v>
      </c>
      <c r="D597" s="63" t="s">
        <v>96</v>
      </c>
      <c r="E597" s="63">
        <v>1</v>
      </c>
      <c r="F597" s="78">
        <v>259.185</v>
      </c>
      <c r="G597" s="63">
        <f t="shared" si="12"/>
        <v>259.185</v>
      </c>
      <c r="H597" s="75"/>
      <c r="J597" s="71"/>
      <c r="K597" s="71"/>
    </row>
    <row r="598" s="51" customFormat="1" ht="82.8" outlineLevel="1" spans="1:11">
      <c r="A598" s="65">
        <v>595</v>
      </c>
      <c r="B598" s="67" t="s">
        <v>1171</v>
      </c>
      <c r="C598" s="67" t="s">
        <v>1172</v>
      </c>
      <c r="D598" s="63" t="s">
        <v>96</v>
      </c>
      <c r="E598" s="63">
        <v>1</v>
      </c>
      <c r="F598" s="78">
        <v>146.85</v>
      </c>
      <c r="G598" s="63">
        <f t="shared" si="12"/>
        <v>146.85</v>
      </c>
      <c r="H598" s="75"/>
      <c r="J598" s="71"/>
      <c r="K598" s="71"/>
    </row>
    <row r="599" s="51" customFormat="1" ht="82.8" outlineLevel="1" spans="1:11">
      <c r="A599" s="65">
        <v>596</v>
      </c>
      <c r="B599" s="67" t="s">
        <v>1173</v>
      </c>
      <c r="C599" s="67" t="s">
        <v>1174</v>
      </c>
      <c r="D599" s="63" t="s">
        <v>96</v>
      </c>
      <c r="E599" s="63">
        <v>1</v>
      </c>
      <c r="F599" s="78">
        <v>146.85</v>
      </c>
      <c r="G599" s="63">
        <f t="shared" si="12"/>
        <v>146.85</v>
      </c>
      <c r="H599" s="75"/>
      <c r="J599" s="71"/>
      <c r="K599" s="71"/>
    </row>
    <row r="600" s="51" customFormat="1" ht="82.8" outlineLevel="1" spans="1:11">
      <c r="A600" s="65">
        <v>597</v>
      </c>
      <c r="B600" s="67" t="s">
        <v>1175</v>
      </c>
      <c r="C600" s="67" t="s">
        <v>1176</v>
      </c>
      <c r="D600" s="63" t="s">
        <v>96</v>
      </c>
      <c r="E600" s="63">
        <v>1</v>
      </c>
      <c r="F600" s="78">
        <v>146.85</v>
      </c>
      <c r="G600" s="63">
        <f t="shared" si="12"/>
        <v>146.85</v>
      </c>
      <c r="H600" s="75"/>
      <c r="J600" s="71"/>
      <c r="K600" s="71"/>
    </row>
    <row r="601" s="51" customFormat="1" ht="69" outlineLevel="1" spans="1:11">
      <c r="A601" s="65">
        <v>598</v>
      </c>
      <c r="B601" s="67" t="s">
        <v>1177</v>
      </c>
      <c r="C601" s="67" t="s">
        <v>1178</v>
      </c>
      <c r="D601" s="63" t="s">
        <v>96</v>
      </c>
      <c r="E601" s="63">
        <v>1</v>
      </c>
      <c r="F601" s="78">
        <v>146.85</v>
      </c>
      <c r="G601" s="63">
        <f t="shared" si="12"/>
        <v>146.85</v>
      </c>
      <c r="H601" s="75"/>
      <c r="J601" s="71"/>
      <c r="K601" s="71"/>
    </row>
    <row r="602" s="51" customFormat="1" ht="69" outlineLevel="1" spans="1:11">
      <c r="A602" s="65">
        <v>599</v>
      </c>
      <c r="B602" s="67" t="s">
        <v>1179</v>
      </c>
      <c r="C602" s="67" t="s">
        <v>1180</v>
      </c>
      <c r="D602" s="63" t="s">
        <v>96</v>
      </c>
      <c r="E602" s="63">
        <v>1</v>
      </c>
      <c r="F602" s="78">
        <v>146.85</v>
      </c>
      <c r="G602" s="63">
        <f t="shared" si="12"/>
        <v>146.85</v>
      </c>
      <c r="H602" s="75"/>
      <c r="J602" s="71"/>
      <c r="K602" s="71"/>
    </row>
    <row r="603" s="51" customFormat="1" ht="69" outlineLevel="1" spans="1:11">
      <c r="A603" s="65">
        <v>600</v>
      </c>
      <c r="B603" s="67" t="s">
        <v>1181</v>
      </c>
      <c r="C603" s="67" t="s">
        <v>1182</v>
      </c>
      <c r="D603" s="63" t="s">
        <v>96</v>
      </c>
      <c r="E603" s="63">
        <v>1</v>
      </c>
      <c r="F603" s="78">
        <v>146.85</v>
      </c>
      <c r="G603" s="63">
        <f t="shared" si="12"/>
        <v>146.85</v>
      </c>
      <c r="H603" s="75"/>
      <c r="J603" s="71"/>
      <c r="K603" s="71"/>
    </row>
    <row r="604" s="51" customFormat="1" ht="69" outlineLevel="1" spans="1:11">
      <c r="A604" s="65">
        <v>601</v>
      </c>
      <c r="B604" s="67" t="s">
        <v>1183</v>
      </c>
      <c r="C604" s="67" t="s">
        <v>1184</v>
      </c>
      <c r="D604" s="63" t="s">
        <v>96</v>
      </c>
      <c r="E604" s="63">
        <v>1</v>
      </c>
      <c r="F604" s="78">
        <v>146.85</v>
      </c>
      <c r="G604" s="63">
        <f t="shared" si="12"/>
        <v>146.85</v>
      </c>
      <c r="H604" s="75"/>
      <c r="J604" s="71"/>
      <c r="K604" s="71"/>
    </row>
    <row r="605" s="51" customFormat="1" ht="82.8" outlineLevel="1" spans="1:11">
      <c r="A605" s="65">
        <v>602</v>
      </c>
      <c r="B605" s="67" t="s">
        <v>1185</v>
      </c>
      <c r="C605" s="67" t="s">
        <v>1186</v>
      </c>
      <c r="D605" s="63" t="s">
        <v>96</v>
      </c>
      <c r="E605" s="63">
        <v>1</v>
      </c>
      <c r="F605" s="78">
        <v>146.85</v>
      </c>
      <c r="G605" s="63">
        <f t="shared" ref="G605:G668" si="13">F605*E605</f>
        <v>146.85</v>
      </c>
      <c r="H605" s="75"/>
      <c r="J605" s="71"/>
      <c r="K605" s="71"/>
    </row>
    <row r="606" s="51" customFormat="1" ht="69" outlineLevel="1" spans="1:11">
      <c r="A606" s="65">
        <v>603</v>
      </c>
      <c r="B606" s="67" t="s">
        <v>1035</v>
      </c>
      <c r="C606" s="67" t="s">
        <v>1159</v>
      </c>
      <c r="D606" s="63" t="s">
        <v>48</v>
      </c>
      <c r="E606" s="63">
        <v>1</v>
      </c>
      <c r="F606" s="78">
        <v>10.08</v>
      </c>
      <c r="G606" s="63">
        <f t="shared" si="13"/>
        <v>10.08</v>
      </c>
      <c r="H606" s="75"/>
      <c r="J606" s="71"/>
      <c r="K606" s="71"/>
    </row>
    <row r="607" s="51" customFormat="1" ht="82.8" outlineLevel="1" spans="1:11">
      <c r="A607" s="65">
        <v>604</v>
      </c>
      <c r="B607" s="67" t="s">
        <v>1160</v>
      </c>
      <c r="C607" s="67" t="s">
        <v>1044</v>
      </c>
      <c r="D607" s="63" t="s">
        <v>48</v>
      </c>
      <c r="E607" s="63">
        <v>1</v>
      </c>
      <c r="F607" s="78">
        <v>1.02</v>
      </c>
      <c r="G607" s="63">
        <f t="shared" si="13"/>
        <v>1.02</v>
      </c>
      <c r="H607" s="75"/>
      <c r="J607" s="71"/>
      <c r="K607" s="71"/>
    </row>
    <row r="608" s="51" customFormat="1" ht="82.8" outlineLevel="1" spans="1:11">
      <c r="A608" s="65">
        <v>605</v>
      </c>
      <c r="B608" s="67" t="s">
        <v>1187</v>
      </c>
      <c r="C608" s="67" t="s">
        <v>1188</v>
      </c>
      <c r="D608" s="63" t="s">
        <v>48</v>
      </c>
      <c r="E608" s="63">
        <v>1</v>
      </c>
      <c r="F608" s="78">
        <v>1.02</v>
      </c>
      <c r="G608" s="63">
        <f t="shared" si="13"/>
        <v>1.02</v>
      </c>
      <c r="H608" s="75"/>
      <c r="J608" s="71"/>
      <c r="K608" s="71"/>
    </row>
    <row r="609" s="51" customFormat="1" ht="82.8" outlineLevel="1" spans="1:11">
      <c r="A609" s="65">
        <v>606</v>
      </c>
      <c r="B609" s="67" t="s">
        <v>1189</v>
      </c>
      <c r="C609" s="67" t="s">
        <v>1190</v>
      </c>
      <c r="D609" s="63" t="s">
        <v>96</v>
      </c>
      <c r="E609" s="63">
        <v>1</v>
      </c>
      <c r="F609" s="78">
        <v>99.27</v>
      </c>
      <c r="G609" s="63">
        <f t="shared" si="13"/>
        <v>99.27</v>
      </c>
      <c r="H609" s="75"/>
      <c r="J609" s="71"/>
      <c r="K609" s="71"/>
    </row>
    <row r="610" s="51" customFormat="1" ht="82.8" outlineLevel="1" spans="1:11">
      <c r="A610" s="65">
        <v>607</v>
      </c>
      <c r="B610" s="67" t="s">
        <v>1191</v>
      </c>
      <c r="C610" s="67" t="s">
        <v>1192</v>
      </c>
      <c r="D610" s="63" t="s">
        <v>96</v>
      </c>
      <c r="E610" s="63">
        <v>1</v>
      </c>
      <c r="F610" s="78">
        <v>248.055</v>
      </c>
      <c r="G610" s="63">
        <f t="shared" si="13"/>
        <v>248.055</v>
      </c>
      <c r="H610" s="75"/>
      <c r="J610" s="71"/>
      <c r="K610" s="71"/>
    </row>
    <row r="611" s="51" customFormat="1" ht="82.8" outlineLevel="1" spans="1:11">
      <c r="A611" s="65">
        <v>608</v>
      </c>
      <c r="B611" s="67" t="s">
        <v>1193</v>
      </c>
      <c r="C611" s="67" t="s">
        <v>1194</v>
      </c>
      <c r="D611" s="63" t="s">
        <v>96</v>
      </c>
      <c r="E611" s="63">
        <v>1</v>
      </c>
      <c r="F611" s="78">
        <v>206.13</v>
      </c>
      <c r="G611" s="63">
        <f t="shared" si="13"/>
        <v>206.13</v>
      </c>
      <c r="H611" s="75"/>
      <c r="J611" s="71"/>
      <c r="K611" s="71"/>
    </row>
    <row r="612" s="51" customFormat="1" ht="69" outlineLevel="1" spans="1:11">
      <c r="A612" s="65">
        <v>609</v>
      </c>
      <c r="B612" s="67" t="s">
        <v>1195</v>
      </c>
      <c r="C612" s="67" t="s">
        <v>1196</v>
      </c>
      <c r="D612" s="63" t="s">
        <v>96</v>
      </c>
      <c r="E612" s="63">
        <v>1</v>
      </c>
      <c r="F612" s="78">
        <v>67.23</v>
      </c>
      <c r="G612" s="63">
        <f t="shared" si="13"/>
        <v>67.23</v>
      </c>
      <c r="H612" s="75"/>
      <c r="J612" s="71"/>
      <c r="K612" s="71"/>
    </row>
    <row r="613" s="51" customFormat="1" ht="69" outlineLevel="1" spans="1:11">
      <c r="A613" s="65">
        <v>610</v>
      </c>
      <c r="B613" s="67" t="s">
        <v>1197</v>
      </c>
      <c r="C613" s="67" t="s">
        <v>1198</v>
      </c>
      <c r="D613" s="63" t="s">
        <v>96</v>
      </c>
      <c r="E613" s="63">
        <v>1</v>
      </c>
      <c r="F613" s="78">
        <v>47.4</v>
      </c>
      <c r="G613" s="63">
        <f t="shared" si="13"/>
        <v>47.4</v>
      </c>
      <c r="H613" s="75"/>
      <c r="J613" s="71"/>
      <c r="K613" s="71"/>
    </row>
    <row r="614" s="51" customFormat="1" ht="69" outlineLevel="1" spans="1:11">
      <c r="A614" s="65">
        <v>611</v>
      </c>
      <c r="B614" s="67" t="s">
        <v>1199</v>
      </c>
      <c r="C614" s="67" t="s">
        <v>1200</v>
      </c>
      <c r="D614" s="63" t="s">
        <v>888</v>
      </c>
      <c r="E614" s="63">
        <v>1</v>
      </c>
      <c r="F614" s="78">
        <v>150.21</v>
      </c>
      <c r="G614" s="63">
        <f t="shared" si="13"/>
        <v>150.21</v>
      </c>
      <c r="H614" s="75"/>
      <c r="J614" s="71"/>
      <c r="K614" s="71"/>
    </row>
    <row r="615" s="51" customFormat="1" ht="69" outlineLevel="1" spans="1:11">
      <c r="A615" s="65">
        <v>612</v>
      </c>
      <c r="B615" s="67" t="s">
        <v>1201</v>
      </c>
      <c r="C615" s="67" t="s">
        <v>1202</v>
      </c>
      <c r="D615" s="63" t="s">
        <v>888</v>
      </c>
      <c r="E615" s="63">
        <v>1</v>
      </c>
      <c r="F615" s="78">
        <v>38.13</v>
      </c>
      <c r="G615" s="63">
        <f t="shared" si="13"/>
        <v>38.13</v>
      </c>
      <c r="H615" s="75"/>
      <c r="J615" s="71"/>
      <c r="K615" s="71"/>
    </row>
    <row r="616" s="51" customFormat="1" ht="69" outlineLevel="1" spans="1:11">
      <c r="A616" s="65">
        <v>613</v>
      </c>
      <c r="B616" s="67" t="s">
        <v>1203</v>
      </c>
      <c r="C616" s="67" t="s">
        <v>1204</v>
      </c>
      <c r="D616" s="63" t="s">
        <v>888</v>
      </c>
      <c r="E616" s="63">
        <v>1</v>
      </c>
      <c r="F616" s="78">
        <v>642.705</v>
      </c>
      <c r="G616" s="63">
        <f t="shared" si="13"/>
        <v>642.705</v>
      </c>
      <c r="H616" s="75"/>
      <c r="J616" s="71"/>
      <c r="K616" s="71"/>
    </row>
    <row r="617" s="51" customFormat="1" ht="82.8" outlineLevel="1" spans="1:11">
      <c r="A617" s="65">
        <v>614</v>
      </c>
      <c r="B617" s="67" t="s">
        <v>1205</v>
      </c>
      <c r="C617" s="67" t="s">
        <v>1206</v>
      </c>
      <c r="D617" s="63" t="s">
        <v>96</v>
      </c>
      <c r="E617" s="63">
        <v>1</v>
      </c>
      <c r="F617" s="78">
        <v>248.055</v>
      </c>
      <c r="G617" s="63">
        <f t="shared" si="13"/>
        <v>248.055</v>
      </c>
      <c r="H617" s="75"/>
      <c r="J617" s="71"/>
      <c r="K617" s="71"/>
    </row>
    <row r="618" s="51" customFormat="1" ht="82.8" outlineLevel="1" spans="1:11">
      <c r="A618" s="65">
        <v>615</v>
      </c>
      <c r="B618" s="67" t="s">
        <v>1207</v>
      </c>
      <c r="C618" s="67" t="s">
        <v>1208</v>
      </c>
      <c r="D618" s="63" t="s">
        <v>96</v>
      </c>
      <c r="E618" s="63">
        <v>1</v>
      </c>
      <c r="F618" s="78">
        <v>432.525</v>
      </c>
      <c r="G618" s="63">
        <f t="shared" si="13"/>
        <v>432.525</v>
      </c>
      <c r="H618" s="75"/>
      <c r="J618" s="71"/>
      <c r="K618" s="71"/>
    </row>
    <row r="619" s="51" customFormat="1" ht="82.8" outlineLevel="1" spans="1:11">
      <c r="A619" s="65">
        <v>616</v>
      </c>
      <c r="B619" s="67" t="s">
        <v>1209</v>
      </c>
      <c r="C619" s="67" t="s">
        <v>1210</v>
      </c>
      <c r="D619" s="63" t="s">
        <v>96</v>
      </c>
      <c r="E619" s="63">
        <v>1</v>
      </c>
      <c r="F619" s="78">
        <v>248.055</v>
      </c>
      <c r="G619" s="63">
        <f t="shared" si="13"/>
        <v>248.055</v>
      </c>
      <c r="H619" s="75"/>
      <c r="J619" s="71"/>
      <c r="K619" s="71"/>
    </row>
    <row r="620" s="51" customFormat="1" ht="82.8" outlineLevel="1" spans="1:11">
      <c r="A620" s="65">
        <v>617</v>
      </c>
      <c r="B620" s="67" t="s">
        <v>1211</v>
      </c>
      <c r="C620" s="67" t="s">
        <v>1212</v>
      </c>
      <c r="D620" s="63" t="s">
        <v>96</v>
      </c>
      <c r="E620" s="63">
        <v>1</v>
      </c>
      <c r="F620" s="78">
        <v>248.055</v>
      </c>
      <c r="G620" s="63">
        <f t="shared" si="13"/>
        <v>248.055</v>
      </c>
      <c r="H620" s="75"/>
      <c r="J620" s="71"/>
      <c r="K620" s="71"/>
    </row>
    <row r="621" s="51" customFormat="1" ht="69" outlineLevel="1" spans="1:11">
      <c r="A621" s="65">
        <v>618</v>
      </c>
      <c r="B621" s="67" t="s">
        <v>1213</v>
      </c>
      <c r="C621" s="67" t="s">
        <v>1214</v>
      </c>
      <c r="D621" s="63" t="s">
        <v>96</v>
      </c>
      <c r="E621" s="63">
        <v>1</v>
      </c>
      <c r="F621" s="78">
        <v>116.835</v>
      </c>
      <c r="G621" s="63">
        <f t="shared" si="13"/>
        <v>116.835</v>
      </c>
      <c r="H621" s="75"/>
      <c r="J621" s="71"/>
      <c r="K621" s="71"/>
    </row>
    <row r="622" s="51" customFormat="1" ht="82.8" outlineLevel="1" spans="1:11">
      <c r="A622" s="65">
        <v>619</v>
      </c>
      <c r="B622" s="67" t="s">
        <v>1215</v>
      </c>
      <c r="C622" s="67" t="s">
        <v>1216</v>
      </c>
      <c r="D622" s="63" t="s">
        <v>96</v>
      </c>
      <c r="E622" s="63">
        <v>1</v>
      </c>
      <c r="F622" s="78">
        <v>38.13</v>
      </c>
      <c r="G622" s="63">
        <f t="shared" si="13"/>
        <v>38.13</v>
      </c>
      <c r="H622" s="75"/>
      <c r="J622" s="71"/>
      <c r="K622" s="71"/>
    </row>
    <row r="623" s="51" customFormat="1" ht="82.8" outlineLevel="1" spans="1:11">
      <c r="A623" s="65">
        <v>620</v>
      </c>
      <c r="B623" s="67" t="s">
        <v>1217</v>
      </c>
      <c r="C623" s="67" t="s">
        <v>1218</v>
      </c>
      <c r="D623" s="63" t="s">
        <v>96</v>
      </c>
      <c r="E623" s="63">
        <v>1</v>
      </c>
      <c r="F623" s="78">
        <v>38.13</v>
      </c>
      <c r="G623" s="63">
        <f t="shared" si="13"/>
        <v>38.13</v>
      </c>
      <c r="H623" s="75"/>
      <c r="J623" s="71"/>
      <c r="K623" s="71"/>
    </row>
    <row r="624" s="51" customFormat="1" ht="55.2" outlineLevel="1" spans="1:11">
      <c r="A624" s="65">
        <v>621</v>
      </c>
      <c r="B624" s="67" t="s">
        <v>1219</v>
      </c>
      <c r="C624" s="67" t="s">
        <v>1220</v>
      </c>
      <c r="D624" s="63" t="s">
        <v>96</v>
      </c>
      <c r="E624" s="63">
        <v>1</v>
      </c>
      <c r="F624" s="78">
        <v>41.43</v>
      </c>
      <c r="G624" s="63">
        <f t="shared" si="13"/>
        <v>41.43</v>
      </c>
      <c r="H624" s="75"/>
      <c r="J624" s="71"/>
      <c r="K624" s="71"/>
    </row>
    <row r="625" s="51" customFormat="1" ht="55.2" outlineLevel="1" spans="1:11">
      <c r="A625" s="65">
        <v>622</v>
      </c>
      <c r="B625" s="67" t="s">
        <v>1221</v>
      </c>
      <c r="C625" s="67" t="s">
        <v>1222</v>
      </c>
      <c r="D625" s="63" t="s">
        <v>96</v>
      </c>
      <c r="E625" s="63">
        <v>1</v>
      </c>
      <c r="F625" s="78">
        <v>41.43</v>
      </c>
      <c r="G625" s="63">
        <f t="shared" si="13"/>
        <v>41.43</v>
      </c>
      <c r="H625" s="75"/>
      <c r="J625" s="71"/>
      <c r="K625" s="71"/>
    </row>
    <row r="626" s="51" customFormat="1" ht="82.8" outlineLevel="1" spans="1:11">
      <c r="A626" s="65">
        <v>623</v>
      </c>
      <c r="B626" s="67" t="s">
        <v>1223</v>
      </c>
      <c r="C626" s="67" t="s">
        <v>1224</v>
      </c>
      <c r="D626" s="63" t="s">
        <v>96</v>
      </c>
      <c r="E626" s="63">
        <v>1</v>
      </c>
      <c r="F626" s="78">
        <v>248.055</v>
      </c>
      <c r="G626" s="63">
        <f t="shared" si="13"/>
        <v>248.055</v>
      </c>
      <c r="H626" s="75"/>
      <c r="J626" s="71"/>
      <c r="K626" s="71"/>
    </row>
    <row r="627" s="51" customFormat="1" ht="82.8" outlineLevel="1" spans="1:11">
      <c r="A627" s="65">
        <v>624</v>
      </c>
      <c r="B627" s="67" t="s">
        <v>1225</v>
      </c>
      <c r="C627" s="67" t="s">
        <v>1226</v>
      </c>
      <c r="D627" s="63" t="s">
        <v>96</v>
      </c>
      <c r="E627" s="63">
        <v>1</v>
      </c>
      <c r="F627" s="78">
        <v>248.055</v>
      </c>
      <c r="G627" s="63">
        <f t="shared" si="13"/>
        <v>248.055</v>
      </c>
      <c r="H627" s="75"/>
      <c r="J627" s="71"/>
      <c r="K627" s="71"/>
    </row>
    <row r="628" s="51" customFormat="1" ht="82.8" outlineLevel="1" spans="1:11">
      <c r="A628" s="65">
        <v>625</v>
      </c>
      <c r="B628" s="67" t="s">
        <v>1227</v>
      </c>
      <c r="C628" s="67" t="s">
        <v>1228</v>
      </c>
      <c r="D628" s="63" t="s">
        <v>96</v>
      </c>
      <c r="E628" s="63">
        <v>1</v>
      </c>
      <c r="F628" s="78">
        <v>248.055</v>
      </c>
      <c r="G628" s="63">
        <f t="shared" si="13"/>
        <v>248.055</v>
      </c>
      <c r="H628" s="75"/>
      <c r="J628" s="71"/>
      <c r="K628" s="71"/>
    </row>
    <row r="629" s="51" customFormat="1" ht="55.2" outlineLevel="1" spans="1:11">
      <c r="A629" s="65">
        <v>626</v>
      </c>
      <c r="B629" s="67" t="s">
        <v>1229</v>
      </c>
      <c r="C629" s="67" t="s">
        <v>1230</v>
      </c>
      <c r="D629" s="63" t="s">
        <v>223</v>
      </c>
      <c r="E629" s="63">
        <v>1</v>
      </c>
      <c r="F629" s="78">
        <v>152.85</v>
      </c>
      <c r="G629" s="63">
        <f t="shared" si="13"/>
        <v>152.85</v>
      </c>
      <c r="H629" s="75"/>
      <c r="J629" s="71"/>
      <c r="K629" s="71"/>
    </row>
    <row r="630" s="51" customFormat="1" ht="82.8" outlineLevel="1" spans="1:11">
      <c r="A630" s="65">
        <v>627</v>
      </c>
      <c r="B630" s="67" t="s">
        <v>1231</v>
      </c>
      <c r="C630" s="67" t="s">
        <v>1208</v>
      </c>
      <c r="D630" s="63" t="s">
        <v>96</v>
      </c>
      <c r="E630" s="63">
        <v>1</v>
      </c>
      <c r="F630" s="78">
        <v>206.13</v>
      </c>
      <c r="G630" s="63">
        <f t="shared" si="13"/>
        <v>206.13</v>
      </c>
      <c r="H630" s="75"/>
      <c r="J630" s="71"/>
      <c r="K630" s="71"/>
    </row>
    <row r="631" s="51" customFormat="1" ht="69" outlineLevel="1" spans="1:11">
      <c r="A631" s="65">
        <v>628</v>
      </c>
      <c r="B631" s="67" t="s">
        <v>1232</v>
      </c>
      <c r="C631" s="67" t="s">
        <v>1233</v>
      </c>
      <c r="D631" s="63" t="s">
        <v>96</v>
      </c>
      <c r="E631" s="63">
        <v>1</v>
      </c>
      <c r="F631" s="78">
        <v>45.39</v>
      </c>
      <c r="G631" s="63">
        <f t="shared" si="13"/>
        <v>45.39</v>
      </c>
      <c r="H631" s="75"/>
      <c r="J631" s="71"/>
      <c r="K631" s="71"/>
    </row>
    <row r="632" s="51" customFormat="1" ht="82.8" outlineLevel="1" spans="1:11">
      <c r="A632" s="65">
        <v>629</v>
      </c>
      <c r="B632" s="67" t="s">
        <v>1234</v>
      </c>
      <c r="C632" s="67" t="s">
        <v>1235</v>
      </c>
      <c r="D632" s="63" t="s">
        <v>96</v>
      </c>
      <c r="E632" s="63">
        <v>1</v>
      </c>
      <c r="F632" s="78">
        <v>129.195</v>
      </c>
      <c r="G632" s="63">
        <f t="shared" si="13"/>
        <v>129.195</v>
      </c>
      <c r="H632" s="75"/>
      <c r="J632" s="71"/>
      <c r="K632" s="71"/>
    </row>
    <row r="633" s="51" customFormat="1" ht="82.8" outlineLevel="1" spans="1:11">
      <c r="A633" s="65">
        <v>630</v>
      </c>
      <c r="B633" s="67" t="s">
        <v>946</v>
      </c>
      <c r="C633" s="67" t="s">
        <v>1236</v>
      </c>
      <c r="D633" s="63" t="s">
        <v>539</v>
      </c>
      <c r="E633" s="63">
        <v>1</v>
      </c>
      <c r="F633" s="78">
        <v>205.815</v>
      </c>
      <c r="G633" s="63">
        <f t="shared" si="13"/>
        <v>205.815</v>
      </c>
      <c r="H633" s="75"/>
      <c r="J633" s="71"/>
      <c r="K633" s="71"/>
    </row>
    <row r="634" s="51" customFormat="1" ht="82.8" outlineLevel="1" spans="1:11">
      <c r="A634" s="65">
        <v>631</v>
      </c>
      <c r="B634" s="67" t="s">
        <v>1237</v>
      </c>
      <c r="C634" s="67" t="s">
        <v>1238</v>
      </c>
      <c r="D634" s="63" t="s">
        <v>96</v>
      </c>
      <c r="E634" s="63">
        <v>1</v>
      </c>
      <c r="F634" s="78">
        <v>248.055</v>
      </c>
      <c r="G634" s="63">
        <f t="shared" si="13"/>
        <v>248.055</v>
      </c>
      <c r="H634" s="75"/>
      <c r="J634" s="71"/>
      <c r="K634" s="71"/>
    </row>
    <row r="635" s="51" customFormat="1" ht="82.8" outlineLevel="1" spans="1:11">
      <c r="A635" s="65">
        <v>632</v>
      </c>
      <c r="B635" s="67" t="s">
        <v>1239</v>
      </c>
      <c r="C635" s="67" t="s">
        <v>1240</v>
      </c>
      <c r="D635" s="63" t="s">
        <v>96</v>
      </c>
      <c r="E635" s="63">
        <v>1</v>
      </c>
      <c r="F635" s="78">
        <v>38.13</v>
      </c>
      <c r="G635" s="63">
        <f t="shared" si="13"/>
        <v>38.13</v>
      </c>
      <c r="H635" s="75"/>
      <c r="J635" s="71"/>
      <c r="K635" s="71"/>
    </row>
    <row r="636" s="51" customFormat="1" ht="82.8" outlineLevel="1" spans="1:11">
      <c r="A636" s="65">
        <v>633</v>
      </c>
      <c r="B636" s="67" t="s">
        <v>1241</v>
      </c>
      <c r="C636" s="67" t="s">
        <v>1242</v>
      </c>
      <c r="D636" s="63" t="s">
        <v>96</v>
      </c>
      <c r="E636" s="63">
        <v>1</v>
      </c>
      <c r="F636" s="78">
        <v>47.265</v>
      </c>
      <c r="G636" s="63">
        <f t="shared" si="13"/>
        <v>47.265</v>
      </c>
      <c r="H636" s="75"/>
      <c r="J636" s="71"/>
      <c r="K636" s="71"/>
    </row>
    <row r="637" s="51" customFormat="1" ht="82.8" outlineLevel="1" spans="1:11">
      <c r="A637" s="65">
        <v>634</v>
      </c>
      <c r="B637" s="67" t="s">
        <v>1243</v>
      </c>
      <c r="C637" s="67" t="s">
        <v>1244</v>
      </c>
      <c r="D637" s="63" t="s">
        <v>96</v>
      </c>
      <c r="E637" s="63">
        <v>1</v>
      </c>
      <c r="F637" s="78">
        <v>248.055</v>
      </c>
      <c r="G637" s="63">
        <f t="shared" si="13"/>
        <v>248.055</v>
      </c>
      <c r="H637" s="75"/>
      <c r="J637" s="71"/>
      <c r="K637" s="71"/>
    </row>
    <row r="638" s="51" customFormat="1" ht="82.8" outlineLevel="1" spans="1:11">
      <c r="A638" s="65">
        <v>635</v>
      </c>
      <c r="B638" s="67" t="s">
        <v>1245</v>
      </c>
      <c r="C638" s="67" t="s">
        <v>1246</v>
      </c>
      <c r="D638" s="63" t="s">
        <v>96</v>
      </c>
      <c r="E638" s="63">
        <v>1</v>
      </c>
      <c r="F638" s="78">
        <v>195.345</v>
      </c>
      <c r="G638" s="63">
        <f t="shared" si="13"/>
        <v>195.345</v>
      </c>
      <c r="H638" s="75"/>
      <c r="J638" s="71"/>
      <c r="K638" s="71"/>
    </row>
    <row r="639" s="51" customFormat="1" ht="82.8" outlineLevel="1" spans="1:11">
      <c r="A639" s="65">
        <v>636</v>
      </c>
      <c r="B639" s="67" t="s">
        <v>1247</v>
      </c>
      <c r="C639" s="67" t="s">
        <v>1248</v>
      </c>
      <c r="D639" s="63" t="s">
        <v>96</v>
      </c>
      <c r="E639" s="63">
        <v>1</v>
      </c>
      <c r="F639" s="78">
        <v>129.195</v>
      </c>
      <c r="G639" s="63">
        <f t="shared" si="13"/>
        <v>129.195</v>
      </c>
      <c r="H639" s="75"/>
      <c r="J639" s="71"/>
      <c r="K639" s="71"/>
    </row>
    <row r="640" s="51" customFormat="1" ht="69" outlineLevel="1" spans="1:11">
      <c r="A640" s="65">
        <v>637</v>
      </c>
      <c r="B640" s="67" t="s">
        <v>1249</v>
      </c>
      <c r="C640" s="67" t="s">
        <v>1250</v>
      </c>
      <c r="D640" s="63" t="s">
        <v>96</v>
      </c>
      <c r="E640" s="63">
        <v>1</v>
      </c>
      <c r="F640" s="78">
        <v>45.39</v>
      </c>
      <c r="G640" s="63">
        <f t="shared" si="13"/>
        <v>45.39</v>
      </c>
      <c r="H640" s="75"/>
      <c r="J640" s="71"/>
      <c r="K640" s="71"/>
    </row>
    <row r="641" s="51" customFormat="1" ht="82.8" outlineLevel="1" spans="1:11">
      <c r="A641" s="65">
        <v>638</v>
      </c>
      <c r="B641" s="67" t="s">
        <v>1251</v>
      </c>
      <c r="C641" s="67" t="s">
        <v>1252</v>
      </c>
      <c r="D641" s="63" t="s">
        <v>96</v>
      </c>
      <c r="E641" s="63">
        <v>1</v>
      </c>
      <c r="F641" s="78">
        <v>117.525</v>
      </c>
      <c r="G641" s="63">
        <f t="shared" si="13"/>
        <v>117.525</v>
      </c>
      <c r="H641" s="75"/>
      <c r="J641" s="71"/>
      <c r="K641" s="71"/>
    </row>
    <row r="642" s="51" customFormat="1" ht="96.6" outlineLevel="1" spans="1:11">
      <c r="A642" s="65">
        <v>639</v>
      </c>
      <c r="B642" s="67" t="s">
        <v>1253</v>
      </c>
      <c r="C642" s="67" t="s">
        <v>1254</v>
      </c>
      <c r="D642" s="63" t="s">
        <v>48</v>
      </c>
      <c r="E642" s="63">
        <v>1</v>
      </c>
      <c r="F642" s="78">
        <v>27.36</v>
      </c>
      <c r="G642" s="63">
        <f t="shared" si="13"/>
        <v>27.36</v>
      </c>
      <c r="H642" s="75"/>
      <c r="J642" s="71"/>
      <c r="K642" s="71"/>
    </row>
    <row r="643" s="51" customFormat="1" ht="96.6" outlineLevel="1" spans="1:11">
      <c r="A643" s="65">
        <v>640</v>
      </c>
      <c r="B643" s="67" t="s">
        <v>1255</v>
      </c>
      <c r="C643" s="67" t="s">
        <v>1256</v>
      </c>
      <c r="D643" s="63" t="s">
        <v>48</v>
      </c>
      <c r="E643" s="63">
        <v>1</v>
      </c>
      <c r="F643" s="78">
        <v>31.725</v>
      </c>
      <c r="G643" s="63">
        <f t="shared" si="13"/>
        <v>31.725</v>
      </c>
      <c r="H643" s="75"/>
      <c r="J643" s="71"/>
      <c r="K643" s="71"/>
    </row>
    <row r="644" s="51" customFormat="1" ht="96.6" outlineLevel="1" spans="1:11">
      <c r="A644" s="65">
        <v>641</v>
      </c>
      <c r="B644" s="67" t="s">
        <v>1257</v>
      </c>
      <c r="C644" s="67" t="s">
        <v>1258</v>
      </c>
      <c r="D644" s="63" t="s">
        <v>48</v>
      </c>
      <c r="E644" s="63">
        <v>1</v>
      </c>
      <c r="F644" s="78">
        <v>42.675</v>
      </c>
      <c r="G644" s="63">
        <f t="shared" si="13"/>
        <v>42.675</v>
      </c>
      <c r="H644" s="75"/>
      <c r="J644" s="71"/>
      <c r="K644" s="71"/>
    </row>
    <row r="645" s="51" customFormat="1" ht="96.6" outlineLevel="1" spans="1:11">
      <c r="A645" s="65">
        <v>642</v>
      </c>
      <c r="B645" s="67" t="s">
        <v>1259</v>
      </c>
      <c r="C645" s="67" t="s">
        <v>1260</v>
      </c>
      <c r="D645" s="63" t="s">
        <v>48</v>
      </c>
      <c r="E645" s="63">
        <v>1</v>
      </c>
      <c r="F645" s="78">
        <v>44.82</v>
      </c>
      <c r="G645" s="63">
        <f t="shared" si="13"/>
        <v>44.82</v>
      </c>
      <c r="H645" s="75"/>
      <c r="J645" s="71"/>
      <c r="K645" s="71"/>
    </row>
    <row r="646" s="51" customFormat="1" ht="96.6" outlineLevel="1" spans="1:11">
      <c r="A646" s="65">
        <v>643</v>
      </c>
      <c r="B646" s="67" t="s">
        <v>1261</v>
      </c>
      <c r="C646" s="67" t="s">
        <v>1262</v>
      </c>
      <c r="D646" s="63" t="s">
        <v>48</v>
      </c>
      <c r="E646" s="63">
        <v>1</v>
      </c>
      <c r="F646" s="78">
        <v>38.61</v>
      </c>
      <c r="G646" s="63">
        <f t="shared" si="13"/>
        <v>38.61</v>
      </c>
      <c r="H646" s="75"/>
      <c r="J646" s="71"/>
      <c r="K646" s="71"/>
    </row>
    <row r="647" s="51" customFormat="1" ht="96.6" outlineLevel="1" spans="1:11">
      <c r="A647" s="65">
        <v>644</v>
      </c>
      <c r="B647" s="67" t="s">
        <v>1263</v>
      </c>
      <c r="C647" s="67" t="s">
        <v>1264</v>
      </c>
      <c r="D647" s="63" t="s">
        <v>48</v>
      </c>
      <c r="E647" s="63">
        <v>1</v>
      </c>
      <c r="F647" s="78">
        <v>42.615</v>
      </c>
      <c r="G647" s="63">
        <f t="shared" si="13"/>
        <v>42.615</v>
      </c>
      <c r="H647" s="75"/>
      <c r="J647" s="71"/>
      <c r="K647" s="71"/>
    </row>
    <row r="648" s="51" customFormat="1" ht="96.6" outlineLevel="1" spans="1:11">
      <c r="A648" s="65">
        <v>645</v>
      </c>
      <c r="B648" s="67" t="s">
        <v>1265</v>
      </c>
      <c r="C648" s="67" t="s">
        <v>1266</v>
      </c>
      <c r="D648" s="63" t="s">
        <v>48</v>
      </c>
      <c r="E648" s="63">
        <v>1</v>
      </c>
      <c r="F648" s="78">
        <v>46.755</v>
      </c>
      <c r="G648" s="63">
        <f t="shared" si="13"/>
        <v>46.755</v>
      </c>
      <c r="H648" s="75"/>
      <c r="J648" s="71"/>
      <c r="K648" s="71"/>
    </row>
    <row r="649" s="51" customFormat="1" ht="96.6" outlineLevel="1" spans="1:11">
      <c r="A649" s="65">
        <v>646</v>
      </c>
      <c r="B649" s="67" t="s">
        <v>1267</v>
      </c>
      <c r="C649" s="67" t="s">
        <v>1268</v>
      </c>
      <c r="D649" s="63" t="s">
        <v>48</v>
      </c>
      <c r="E649" s="63">
        <v>1</v>
      </c>
      <c r="F649" s="78">
        <v>63.96</v>
      </c>
      <c r="G649" s="63">
        <f t="shared" si="13"/>
        <v>63.96</v>
      </c>
      <c r="H649" s="75"/>
      <c r="J649" s="71"/>
      <c r="K649" s="71"/>
    </row>
    <row r="650" s="51" customFormat="1" ht="96.6" outlineLevel="1" spans="1:11">
      <c r="A650" s="65">
        <v>647</v>
      </c>
      <c r="B650" s="67" t="s">
        <v>1269</v>
      </c>
      <c r="C650" s="67" t="s">
        <v>1270</v>
      </c>
      <c r="D650" s="63" t="s">
        <v>48</v>
      </c>
      <c r="E650" s="63">
        <v>1</v>
      </c>
      <c r="F650" s="78">
        <v>78.405</v>
      </c>
      <c r="G650" s="63">
        <f t="shared" si="13"/>
        <v>78.405</v>
      </c>
      <c r="H650" s="75"/>
      <c r="J650" s="71"/>
      <c r="K650" s="71"/>
    </row>
    <row r="651" s="51" customFormat="1" ht="55.2" outlineLevel="1" spans="1:11">
      <c r="A651" s="65">
        <v>648</v>
      </c>
      <c r="B651" s="67" t="s">
        <v>1271</v>
      </c>
      <c r="C651" s="67" t="s">
        <v>1272</v>
      </c>
      <c r="D651" s="63" t="s">
        <v>983</v>
      </c>
      <c r="E651" s="63">
        <v>1</v>
      </c>
      <c r="F651" s="78">
        <v>5.055</v>
      </c>
      <c r="G651" s="63">
        <f t="shared" si="13"/>
        <v>5.055</v>
      </c>
      <c r="H651" s="75"/>
      <c r="J651" s="71"/>
      <c r="K651" s="71"/>
    </row>
    <row r="652" s="51" customFormat="1" ht="96.6" outlineLevel="1" spans="1:11">
      <c r="A652" s="65">
        <v>649</v>
      </c>
      <c r="B652" s="67" t="s">
        <v>1273</v>
      </c>
      <c r="C652" s="67" t="s">
        <v>1274</v>
      </c>
      <c r="D652" s="63" t="s">
        <v>539</v>
      </c>
      <c r="E652" s="63">
        <v>1</v>
      </c>
      <c r="F652" s="78">
        <v>85.425</v>
      </c>
      <c r="G652" s="63">
        <f t="shared" si="13"/>
        <v>85.425</v>
      </c>
      <c r="H652" s="75"/>
      <c r="J652" s="71"/>
      <c r="K652" s="71"/>
    </row>
    <row r="653" s="51" customFormat="1" ht="96.6" outlineLevel="1" spans="1:11">
      <c r="A653" s="65">
        <v>650</v>
      </c>
      <c r="B653" s="67" t="s">
        <v>1275</v>
      </c>
      <c r="C653" s="67" t="s">
        <v>1276</v>
      </c>
      <c r="D653" s="63" t="s">
        <v>539</v>
      </c>
      <c r="E653" s="63">
        <v>1</v>
      </c>
      <c r="F653" s="78">
        <v>102.315</v>
      </c>
      <c r="G653" s="63">
        <f t="shared" si="13"/>
        <v>102.315</v>
      </c>
      <c r="H653" s="75"/>
      <c r="J653" s="71"/>
      <c r="K653" s="71"/>
    </row>
    <row r="654" s="51" customFormat="1" ht="110.4" outlineLevel="1" spans="1:11">
      <c r="A654" s="65">
        <v>651</v>
      </c>
      <c r="B654" s="67" t="s">
        <v>1277</v>
      </c>
      <c r="C654" s="67" t="s">
        <v>1278</v>
      </c>
      <c r="D654" s="63" t="s">
        <v>539</v>
      </c>
      <c r="E654" s="63">
        <v>1</v>
      </c>
      <c r="F654" s="78">
        <v>102.315</v>
      </c>
      <c r="G654" s="63">
        <f t="shared" si="13"/>
        <v>102.315</v>
      </c>
      <c r="H654" s="75"/>
      <c r="J654" s="71"/>
      <c r="K654" s="71"/>
    </row>
    <row r="655" s="51" customFormat="1" ht="96.6" outlineLevel="1" spans="1:11">
      <c r="A655" s="65">
        <v>652</v>
      </c>
      <c r="B655" s="67" t="s">
        <v>1279</v>
      </c>
      <c r="C655" s="67" t="s">
        <v>1280</v>
      </c>
      <c r="D655" s="63" t="s">
        <v>539</v>
      </c>
      <c r="E655" s="63">
        <v>1</v>
      </c>
      <c r="F655" s="78">
        <v>52.68</v>
      </c>
      <c r="G655" s="63">
        <f t="shared" si="13"/>
        <v>52.68</v>
      </c>
      <c r="H655" s="75"/>
      <c r="J655" s="71"/>
      <c r="K655" s="71"/>
    </row>
    <row r="656" s="51" customFormat="1" ht="82.8" outlineLevel="1" spans="1:11">
      <c r="A656" s="65">
        <v>653</v>
      </c>
      <c r="B656" s="67" t="s">
        <v>1281</v>
      </c>
      <c r="C656" s="67" t="s">
        <v>1282</v>
      </c>
      <c r="D656" s="63" t="s">
        <v>96</v>
      </c>
      <c r="E656" s="63">
        <v>1</v>
      </c>
      <c r="F656" s="78">
        <v>206.13</v>
      </c>
      <c r="G656" s="63">
        <f t="shared" si="13"/>
        <v>206.13</v>
      </c>
      <c r="H656" s="75"/>
      <c r="J656" s="71"/>
      <c r="K656" s="71"/>
    </row>
    <row r="657" s="51" customFormat="1" ht="82.8" outlineLevel="1" spans="1:11">
      <c r="A657" s="65">
        <v>654</v>
      </c>
      <c r="B657" s="67" t="s">
        <v>1283</v>
      </c>
      <c r="C657" s="67" t="s">
        <v>1284</v>
      </c>
      <c r="D657" s="63" t="s">
        <v>96</v>
      </c>
      <c r="E657" s="63">
        <v>1</v>
      </c>
      <c r="F657" s="78">
        <v>248.055</v>
      </c>
      <c r="G657" s="63">
        <f t="shared" si="13"/>
        <v>248.055</v>
      </c>
      <c r="H657" s="75"/>
      <c r="J657" s="71"/>
      <c r="K657" s="71"/>
    </row>
    <row r="658" s="51" customFormat="1" ht="82.8" outlineLevel="1" spans="1:11">
      <c r="A658" s="65">
        <v>655</v>
      </c>
      <c r="B658" s="67" t="s">
        <v>1285</v>
      </c>
      <c r="C658" s="67" t="s">
        <v>1208</v>
      </c>
      <c r="D658" s="63" t="s">
        <v>96</v>
      </c>
      <c r="E658" s="63">
        <v>1</v>
      </c>
      <c r="F658" s="78">
        <v>432.525</v>
      </c>
      <c r="G658" s="63">
        <f t="shared" si="13"/>
        <v>432.525</v>
      </c>
      <c r="H658" s="75"/>
      <c r="J658" s="71"/>
      <c r="K658" s="71"/>
    </row>
    <row r="659" s="51" customFormat="1" ht="82.8" outlineLevel="1" spans="1:11">
      <c r="A659" s="65">
        <v>656</v>
      </c>
      <c r="B659" s="67" t="s">
        <v>1286</v>
      </c>
      <c r="C659" s="67" t="s">
        <v>1287</v>
      </c>
      <c r="D659" s="63" t="s">
        <v>96</v>
      </c>
      <c r="E659" s="63">
        <v>1</v>
      </c>
      <c r="F659" s="78">
        <v>117.525</v>
      </c>
      <c r="G659" s="63">
        <f t="shared" si="13"/>
        <v>117.525</v>
      </c>
      <c r="H659" s="75"/>
      <c r="J659" s="71"/>
      <c r="K659" s="71"/>
    </row>
    <row r="660" s="51" customFormat="1" ht="82.8" outlineLevel="1" spans="1:11">
      <c r="A660" s="65">
        <v>657</v>
      </c>
      <c r="B660" s="67" t="s">
        <v>1288</v>
      </c>
      <c r="C660" s="67" t="s">
        <v>1289</v>
      </c>
      <c r="D660" s="63" t="s">
        <v>96</v>
      </c>
      <c r="E660" s="63">
        <v>1</v>
      </c>
      <c r="F660" s="78">
        <v>117.525</v>
      </c>
      <c r="G660" s="63">
        <f t="shared" si="13"/>
        <v>117.525</v>
      </c>
      <c r="H660" s="75"/>
      <c r="J660" s="71"/>
      <c r="K660" s="71"/>
    </row>
    <row r="661" s="51" customFormat="1" ht="82.8" outlineLevel="1" spans="1:11">
      <c r="A661" s="65">
        <v>658</v>
      </c>
      <c r="B661" s="67" t="s">
        <v>1290</v>
      </c>
      <c r="C661" s="67" t="s">
        <v>1291</v>
      </c>
      <c r="D661" s="63" t="s">
        <v>96</v>
      </c>
      <c r="E661" s="63">
        <v>1</v>
      </c>
      <c r="F661" s="78">
        <v>248.055</v>
      </c>
      <c r="G661" s="63">
        <f t="shared" si="13"/>
        <v>248.055</v>
      </c>
      <c r="H661" s="75"/>
      <c r="J661" s="71"/>
      <c r="K661" s="71"/>
    </row>
    <row r="662" s="51" customFormat="1" ht="82.8" outlineLevel="1" spans="1:11">
      <c r="A662" s="65">
        <v>659</v>
      </c>
      <c r="B662" s="67" t="s">
        <v>1292</v>
      </c>
      <c r="C662" s="67" t="s">
        <v>1216</v>
      </c>
      <c r="D662" s="63" t="s">
        <v>96</v>
      </c>
      <c r="E662" s="63">
        <v>1</v>
      </c>
      <c r="F662" s="78">
        <v>38.13</v>
      </c>
      <c r="G662" s="63">
        <f t="shared" si="13"/>
        <v>38.13</v>
      </c>
      <c r="H662" s="75"/>
      <c r="J662" s="71"/>
      <c r="K662" s="71"/>
    </row>
    <row r="663" s="51" customFormat="1" ht="55.2" outlineLevel="1" spans="1:11">
      <c r="A663" s="65">
        <v>660</v>
      </c>
      <c r="B663" s="67" t="s">
        <v>1293</v>
      </c>
      <c r="C663" s="67" t="s">
        <v>1294</v>
      </c>
      <c r="D663" s="63" t="s">
        <v>96</v>
      </c>
      <c r="E663" s="63">
        <v>1</v>
      </c>
      <c r="F663" s="78">
        <v>41.43</v>
      </c>
      <c r="G663" s="63">
        <f t="shared" si="13"/>
        <v>41.43</v>
      </c>
      <c r="H663" s="75"/>
      <c r="J663" s="71"/>
      <c r="K663" s="71"/>
    </row>
    <row r="664" s="51" customFormat="1" ht="96.6" outlineLevel="1" spans="1:11">
      <c r="A664" s="65">
        <v>661</v>
      </c>
      <c r="B664" s="67" t="s">
        <v>1295</v>
      </c>
      <c r="C664" s="67" t="s">
        <v>1262</v>
      </c>
      <c r="D664" s="63" t="s">
        <v>48</v>
      </c>
      <c r="E664" s="63">
        <v>1</v>
      </c>
      <c r="F664" s="78">
        <v>38.61</v>
      </c>
      <c r="G664" s="63">
        <f t="shared" si="13"/>
        <v>38.61</v>
      </c>
      <c r="H664" s="75"/>
      <c r="J664" s="71"/>
      <c r="K664" s="71"/>
    </row>
    <row r="665" s="51" customFormat="1" ht="96.6" outlineLevel="1" spans="1:11">
      <c r="A665" s="65">
        <v>662</v>
      </c>
      <c r="B665" s="67" t="s">
        <v>1296</v>
      </c>
      <c r="C665" s="67" t="s">
        <v>1266</v>
      </c>
      <c r="D665" s="63" t="s">
        <v>48</v>
      </c>
      <c r="E665" s="63">
        <v>1</v>
      </c>
      <c r="F665" s="78">
        <v>46.755</v>
      </c>
      <c r="G665" s="63">
        <f t="shared" si="13"/>
        <v>46.755</v>
      </c>
      <c r="H665" s="75"/>
      <c r="J665" s="71"/>
      <c r="K665" s="71"/>
    </row>
    <row r="666" s="51" customFormat="1" ht="96.6" outlineLevel="1" spans="1:11">
      <c r="A666" s="65">
        <v>663</v>
      </c>
      <c r="B666" s="67" t="s">
        <v>1297</v>
      </c>
      <c r="C666" s="67" t="s">
        <v>1268</v>
      </c>
      <c r="D666" s="63" t="s">
        <v>48</v>
      </c>
      <c r="E666" s="63">
        <v>1</v>
      </c>
      <c r="F666" s="78">
        <v>63.96</v>
      </c>
      <c r="G666" s="63">
        <f t="shared" si="13"/>
        <v>63.96</v>
      </c>
      <c r="H666" s="75"/>
      <c r="J666" s="71"/>
      <c r="K666" s="71"/>
    </row>
    <row r="667" s="51" customFormat="1" ht="96.6" outlineLevel="1" spans="1:11">
      <c r="A667" s="65">
        <v>664</v>
      </c>
      <c r="B667" s="67" t="s">
        <v>1298</v>
      </c>
      <c r="C667" s="67" t="s">
        <v>1270</v>
      </c>
      <c r="D667" s="63" t="s">
        <v>48</v>
      </c>
      <c r="E667" s="63">
        <v>1</v>
      </c>
      <c r="F667" s="78">
        <v>78.405</v>
      </c>
      <c r="G667" s="63">
        <f t="shared" si="13"/>
        <v>78.405</v>
      </c>
      <c r="H667" s="75"/>
      <c r="J667" s="71"/>
      <c r="K667" s="71"/>
    </row>
    <row r="668" s="51" customFormat="1" ht="96.6" outlineLevel="1" spans="1:11">
      <c r="A668" s="65">
        <v>665</v>
      </c>
      <c r="B668" s="67" t="s">
        <v>1299</v>
      </c>
      <c r="C668" s="67" t="s">
        <v>1300</v>
      </c>
      <c r="D668" s="63" t="s">
        <v>759</v>
      </c>
      <c r="E668" s="63">
        <v>1</v>
      </c>
      <c r="F668" s="78">
        <v>5.055</v>
      </c>
      <c r="G668" s="63">
        <f t="shared" si="13"/>
        <v>5.055</v>
      </c>
      <c r="H668" s="75"/>
      <c r="J668" s="71"/>
      <c r="K668" s="71"/>
    </row>
    <row r="669" s="49" customFormat="1" ht="14.4" spans="1:11">
      <c r="A669" s="65">
        <v>666</v>
      </c>
      <c r="B669" s="72" t="s">
        <v>1301</v>
      </c>
      <c r="C669" s="67"/>
      <c r="D669" s="63"/>
      <c r="E669" s="63"/>
      <c r="F669" s="63"/>
      <c r="G669" s="63"/>
      <c r="H669" s="75"/>
      <c r="J669" s="71"/>
      <c r="K669" s="71"/>
    </row>
    <row r="670" s="49" customFormat="1" ht="14.4" outlineLevel="1" spans="1:11">
      <c r="A670" s="65">
        <v>667</v>
      </c>
      <c r="B670" s="67" t="s">
        <v>1302</v>
      </c>
      <c r="C670" s="67" t="s">
        <v>1303</v>
      </c>
      <c r="D670" s="76" t="s">
        <v>604</v>
      </c>
      <c r="E670" s="68">
        <v>1</v>
      </c>
      <c r="F670" s="80">
        <v>333</v>
      </c>
      <c r="G670" s="70">
        <f t="shared" ref="G670:G733" si="14">ROUND(E670*F670,2)</f>
        <v>333</v>
      </c>
      <c r="H670" s="70"/>
      <c r="J670" s="71"/>
      <c r="K670" s="71"/>
    </row>
    <row r="671" s="49" customFormat="1" ht="14.4" outlineLevel="1" spans="1:11">
      <c r="A671" s="65">
        <v>668</v>
      </c>
      <c r="B671" s="67" t="s">
        <v>1304</v>
      </c>
      <c r="C671" s="67" t="s">
        <v>1303</v>
      </c>
      <c r="D671" s="76" t="s">
        <v>604</v>
      </c>
      <c r="E671" s="68">
        <v>1</v>
      </c>
      <c r="F671" s="80">
        <v>371</v>
      </c>
      <c r="G671" s="70">
        <f t="shared" si="14"/>
        <v>371</v>
      </c>
      <c r="H671" s="70"/>
      <c r="J671" s="71"/>
      <c r="K671" s="71"/>
    </row>
    <row r="672" s="49" customFormat="1" ht="14.4" outlineLevel="1" spans="1:11">
      <c r="A672" s="65">
        <v>669</v>
      </c>
      <c r="B672" s="67" t="s">
        <v>1305</v>
      </c>
      <c r="C672" s="67" t="s">
        <v>1306</v>
      </c>
      <c r="D672" s="76" t="s">
        <v>604</v>
      </c>
      <c r="E672" s="68">
        <v>1</v>
      </c>
      <c r="F672" s="80">
        <v>269.8</v>
      </c>
      <c r="G672" s="70">
        <f t="shared" si="14"/>
        <v>269.8</v>
      </c>
      <c r="H672" s="70"/>
      <c r="J672" s="71"/>
      <c r="K672" s="71"/>
    </row>
    <row r="673" s="49" customFormat="1" ht="14.4" outlineLevel="1" spans="1:11">
      <c r="A673" s="65">
        <v>670</v>
      </c>
      <c r="B673" s="67" t="s">
        <v>1307</v>
      </c>
      <c r="C673" s="67" t="s">
        <v>1306</v>
      </c>
      <c r="D673" s="76" t="s">
        <v>604</v>
      </c>
      <c r="E673" s="68">
        <v>1</v>
      </c>
      <c r="F673" s="80">
        <v>459.8</v>
      </c>
      <c r="G673" s="70">
        <f t="shared" si="14"/>
        <v>459.8</v>
      </c>
      <c r="H673" s="70"/>
      <c r="J673" s="71"/>
      <c r="K673" s="71"/>
    </row>
    <row r="674" s="49" customFormat="1" ht="14.4" outlineLevel="1" spans="1:11">
      <c r="A674" s="65">
        <v>671</v>
      </c>
      <c r="B674" s="67" t="s">
        <v>1308</v>
      </c>
      <c r="C674" s="67" t="s">
        <v>1309</v>
      </c>
      <c r="D674" s="76" t="s">
        <v>604</v>
      </c>
      <c r="E674" s="68">
        <v>1</v>
      </c>
      <c r="F674" s="80">
        <v>277.4</v>
      </c>
      <c r="G674" s="70">
        <f t="shared" si="14"/>
        <v>277.4</v>
      </c>
      <c r="H674" s="70"/>
      <c r="J674" s="71"/>
      <c r="K674" s="71"/>
    </row>
    <row r="675" s="49" customFormat="1" ht="14.4" outlineLevel="1" spans="1:11">
      <c r="A675" s="65">
        <v>672</v>
      </c>
      <c r="B675" s="67" t="s">
        <v>1310</v>
      </c>
      <c r="C675" s="67" t="s">
        <v>1311</v>
      </c>
      <c r="D675" s="76" t="s">
        <v>48</v>
      </c>
      <c r="E675" s="68">
        <v>1</v>
      </c>
      <c r="F675" s="80">
        <v>43.7</v>
      </c>
      <c r="G675" s="70">
        <f t="shared" si="14"/>
        <v>43.7</v>
      </c>
      <c r="H675" s="70"/>
      <c r="J675" s="71"/>
      <c r="K675" s="71"/>
    </row>
    <row r="676" s="49" customFormat="1" ht="14.4" outlineLevel="1" spans="1:11">
      <c r="A676" s="65">
        <v>673</v>
      </c>
      <c r="B676" s="67" t="s">
        <v>1312</v>
      </c>
      <c r="C676" s="67" t="s">
        <v>1311</v>
      </c>
      <c r="D676" s="76" t="s">
        <v>48</v>
      </c>
      <c r="E676" s="68">
        <v>1</v>
      </c>
      <c r="F676" s="80">
        <v>37.24</v>
      </c>
      <c r="G676" s="70">
        <f t="shared" si="14"/>
        <v>37.24</v>
      </c>
      <c r="H676" s="70"/>
      <c r="J676" s="71"/>
      <c r="K676" s="71"/>
    </row>
    <row r="677" s="49" customFormat="1" ht="14.4" outlineLevel="1" spans="1:11">
      <c r="A677" s="65">
        <v>674</v>
      </c>
      <c r="B677" s="67" t="s">
        <v>1313</v>
      </c>
      <c r="C677" s="67" t="s">
        <v>1314</v>
      </c>
      <c r="D677" s="76" t="s">
        <v>604</v>
      </c>
      <c r="E677" s="68">
        <v>1</v>
      </c>
      <c r="F677" s="80">
        <v>288.8</v>
      </c>
      <c r="G677" s="70">
        <f t="shared" si="14"/>
        <v>288.8</v>
      </c>
      <c r="H677" s="70"/>
      <c r="J677" s="71"/>
      <c r="K677" s="71"/>
    </row>
    <row r="678" s="49" customFormat="1" ht="27.6" outlineLevel="1" spans="1:11">
      <c r="A678" s="65">
        <v>675</v>
      </c>
      <c r="B678" s="67" t="s">
        <v>1315</v>
      </c>
      <c r="C678" s="67" t="s">
        <v>1316</v>
      </c>
      <c r="D678" s="76" t="s">
        <v>96</v>
      </c>
      <c r="E678" s="68">
        <v>1</v>
      </c>
      <c r="F678" s="80">
        <v>62.32</v>
      </c>
      <c r="G678" s="70">
        <f t="shared" si="14"/>
        <v>62.32</v>
      </c>
      <c r="H678" s="70"/>
      <c r="J678" s="71"/>
      <c r="K678" s="71"/>
    </row>
    <row r="679" s="49" customFormat="1" ht="27.6" outlineLevel="1" spans="1:11">
      <c r="A679" s="65">
        <v>676</v>
      </c>
      <c r="B679" s="67" t="s">
        <v>1317</v>
      </c>
      <c r="C679" s="67" t="s">
        <v>1316</v>
      </c>
      <c r="D679" s="76" t="s">
        <v>96</v>
      </c>
      <c r="E679" s="68">
        <v>1</v>
      </c>
      <c r="F679" s="80">
        <v>74.48</v>
      </c>
      <c r="G679" s="70">
        <f t="shared" si="14"/>
        <v>74.48</v>
      </c>
      <c r="H679" s="70"/>
      <c r="J679" s="71"/>
      <c r="K679" s="71"/>
    </row>
    <row r="680" s="49" customFormat="1" ht="27.6" outlineLevel="1" spans="1:11">
      <c r="A680" s="65">
        <v>677</v>
      </c>
      <c r="B680" s="67" t="s">
        <v>1318</v>
      </c>
      <c r="C680" s="67" t="s">
        <v>1316</v>
      </c>
      <c r="D680" s="76" t="s">
        <v>96</v>
      </c>
      <c r="E680" s="68">
        <v>1</v>
      </c>
      <c r="F680" s="80">
        <v>67.45</v>
      </c>
      <c r="G680" s="70">
        <f t="shared" si="14"/>
        <v>67.45</v>
      </c>
      <c r="H680" s="70"/>
      <c r="J680" s="71"/>
      <c r="K680" s="71"/>
    </row>
    <row r="681" s="49" customFormat="1" ht="27.6" outlineLevel="1" spans="1:11">
      <c r="A681" s="65">
        <v>678</v>
      </c>
      <c r="B681" s="67" t="s">
        <v>1319</v>
      </c>
      <c r="C681" s="67" t="s">
        <v>1320</v>
      </c>
      <c r="D681" s="76" t="s">
        <v>96</v>
      </c>
      <c r="E681" s="68">
        <v>1</v>
      </c>
      <c r="F681" s="80">
        <v>59.28</v>
      </c>
      <c r="G681" s="70">
        <f t="shared" si="14"/>
        <v>59.28</v>
      </c>
      <c r="H681" s="70"/>
      <c r="J681" s="71"/>
      <c r="K681" s="71"/>
    </row>
    <row r="682" s="49" customFormat="1" ht="27.6" outlineLevel="1" spans="1:11">
      <c r="A682" s="65">
        <v>679</v>
      </c>
      <c r="B682" s="67" t="s">
        <v>1321</v>
      </c>
      <c r="C682" s="67" t="s">
        <v>1320</v>
      </c>
      <c r="D682" s="76" t="s">
        <v>96</v>
      </c>
      <c r="E682" s="68">
        <v>1</v>
      </c>
      <c r="F682" s="80">
        <v>67.45</v>
      </c>
      <c r="G682" s="70">
        <f t="shared" si="14"/>
        <v>67.45</v>
      </c>
      <c r="H682" s="70"/>
      <c r="J682" s="71"/>
      <c r="K682" s="71"/>
    </row>
    <row r="683" s="49" customFormat="1" ht="27.6" outlineLevel="1" spans="1:11">
      <c r="A683" s="65">
        <v>680</v>
      </c>
      <c r="B683" s="67" t="s">
        <v>1322</v>
      </c>
      <c r="C683" s="67" t="s">
        <v>1320</v>
      </c>
      <c r="D683" s="76" t="s">
        <v>96</v>
      </c>
      <c r="E683" s="68">
        <v>1</v>
      </c>
      <c r="F683" s="80">
        <v>89.3</v>
      </c>
      <c r="G683" s="70">
        <f t="shared" si="14"/>
        <v>89.3</v>
      </c>
      <c r="H683" s="70"/>
      <c r="J683" s="71"/>
      <c r="K683" s="71"/>
    </row>
    <row r="684" s="49" customFormat="1" ht="27.6" outlineLevel="1" spans="1:11">
      <c r="A684" s="65">
        <v>681</v>
      </c>
      <c r="B684" s="67" t="s">
        <v>1323</v>
      </c>
      <c r="C684" s="67" t="s">
        <v>1320</v>
      </c>
      <c r="D684" s="76" t="s">
        <v>96</v>
      </c>
      <c r="E684" s="68">
        <v>1</v>
      </c>
      <c r="F684" s="80">
        <v>105.83</v>
      </c>
      <c r="G684" s="70">
        <f t="shared" si="14"/>
        <v>105.83</v>
      </c>
      <c r="H684" s="70"/>
      <c r="J684" s="71"/>
      <c r="K684" s="71"/>
    </row>
    <row r="685" s="49" customFormat="1" ht="27.6" outlineLevel="1" spans="1:11">
      <c r="A685" s="65">
        <v>682</v>
      </c>
      <c r="B685" s="67" t="s">
        <v>1324</v>
      </c>
      <c r="C685" s="67" t="s">
        <v>1320</v>
      </c>
      <c r="D685" s="76" t="s">
        <v>96</v>
      </c>
      <c r="E685" s="68">
        <v>1</v>
      </c>
      <c r="F685" s="80">
        <v>148.2</v>
      </c>
      <c r="G685" s="70">
        <f t="shared" si="14"/>
        <v>148.2</v>
      </c>
      <c r="H685" s="70"/>
      <c r="J685" s="71"/>
      <c r="K685" s="71"/>
    </row>
    <row r="686" s="49" customFormat="1" ht="14.4" outlineLevel="1" spans="1:11">
      <c r="A686" s="65">
        <v>683</v>
      </c>
      <c r="B686" s="67" t="s">
        <v>1325</v>
      </c>
      <c r="C686" s="67" t="s">
        <v>1326</v>
      </c>
      <c r="D686" s="76" t="s">
        <v>604</v>
      </c>
      <c r="E686" s="68">
        <v>1</v>
      </c>
      <c r="F686" s="80">
        <v>233.7</v>
      </c>
      <c r="G686" s="70">
        <f t="shared" si="14"/>
        <v>233.7</v>
      </c>
      <c r="H686" s="70"/>
      <c r="J686" s="71"/>
      <c r="K686" s="71"/>
    </row>
    <row r="687" s="49" customFormat="1" ht="14.4" outlineLevel="1" spans="1:11">
      <c r="A687" s="65">
        <v>684</v>
      </c>
      <c r="B687" s="67" t="s">
        <v>1327</v>
      </c>
      <c r="C687" s="67" t="s">
        <v>1326</v>
      </c>
      <c r="D687" s="76" t="s">
        <v>604</v>
      </c>
      <c r="E687" s="68">
        <v>1</v>
      </c>
      <c r="F687" s="80">
        <v>912</v>
      </c>
      <c r="G687" s="70">
        <f t="shared" si="14"/>
        <v>912</v>
      </c>
      <c r="H687" s="70"/>
      <c r="J687" s="71"/>
      <c r="K687" s="71"/>
    </row>
    <row r="688" s="49" customFormat="1" ht="14.4" outlineLevel="1" spans="1:11">
      <c r="A688" s="65">
        <v>685</v>
      </c>
      <c r="B688" s="67" t="s">
        <v>1328</v>
      </c>
      <c r="C688" s="67" t="s">
        <v>1326</v>
      </c>
      <c r="D688" s="76" t="s">
        <v>604</v>
      </c>
      <c r="E688" s="68">
        <v>1</v>
      </c>
      <c r="F688" s="80">
        <v>180.5</v>
      </c>
      <c r="G688" s="70">
        <f t="shared" si="14"/>
        <v>180.5</v>
      </c>
      <c r="H688" s="70"/>
      <c r="J688" s="71"/>
      <c r="K688" s="71"/>
    </row>
    <row r="689" s="49" customFormat="1" ht="27.6" outlineLevel="1" spans="1:11">
      <c r="A689" s="65">
        <v>686</v>
      </c>
      <c r="B689" s="67" t="s">
        <v>1329</v>
      </c>
      <c r="C689" s="67" t="s">
        <v>1330</v>
      </c>
      <c r="D689" s="76" t="s">
        <v>90</v>
      </c>
      <c r="E689" s="68">
        <v>1</v>
      </c>
      <c r="F689" s="80">
        <v>186.2</v>
      </c>
      <c r="G689" s="70">
        <f t="shared" si="14"/>
        <v>186.2</v>
      </c>
      <c r="H689" s="70"/>
      <c r="J689" s="71"/>
      <c r="K689" s="71"/>
    </row>
    <row r="690" s="49" customFormat="1" ht="27.6" outlineLevel="1" spans="1:11">
      <c r="A690" s="65">
        <v>687</v>
      </c>
      <c r="B690" s="67" t="s">
        <v>1331</v>
      </c>
      <c r="C690" s="67" t="s">
        <v>1332</v>
      </c>
      <c r="D690" s="76" t="s">
        <v>48</v>
      </c>
      <c r="E690" s="68">
        <v>1</v>
      </c>
      <c r="F690" s="80">
        <v>803.7</v>
      </c>
      <c r="G690" s="70">
        <f t="shared" si="14"/>
        <v>803.7</v>
      </c>
      <c r="H690" s="70"/>
      <c r="J690" s="71"/>
      <c r="K690" s="71"/>
    </row>
    <row r="691" s="49" customFormat="1" ht="27.6" outlineLevel="1" spans="1:11">
      <c r="A691" s="65">
        <v>688</v>
      </c>
      <c r="B691" s="67" t="s">
        <v>1333</v>
      </c>
      <c r="C691" s="67" t="s">
        <v>1332</v>
      </c>
      <c r="D691" s="76" t="s">
        <v>48</v>
      </c>
      <c r="E691" s="68">
        <v>1</v>
      </c>
      <c r="F691" s="80">
        <v>646</v>
      </c>
      <c r="G691" s="70">
        <f t="shared" si="14"/>
        <v>646</v>
      </c>
      <c r="H691" s="70"/>
      <c r="J691" s="71"/>
      <c r="K691" s="71"/>
    </row>
    <row r="692" s="49" customFormat="1" ht="27.6" outlineLevel="1" spans="1:11">
      <c r="A692" s="65">
        <v>689</v>
      </c>
      <c r="B692" s="67" t="s">
        <v>1334</v>
      </c>
      <c r="C692" s="67" t="s">
        <v>1332</v>
      </c>
      <c r="D692" s="76" t="s">
        <v>48</v>
      </c>
      <c r="E692" s="68">
        <v>1</v>
      </c>
      <c r="F692" s="80">
        <v>328.7</v>
      </c>
      <c r="G692" s="70">
        <f t="shared" si="14"/>
        <v>328.7</v>
      </c>
      <c r="H692" s="70"/>
      <c r="J692" s="71"/>
      <c r="K692" s="71"/>
    </row>
    <row r="693" s="49" customFormat="1" ht="27.6" outlineLevel="1" spans="1:11">
      <c r="A693" s="65">
        <v>690</v>
      </c>
      <c r="B693" s="67" t="s">
        <v>1335</v>
      </c>
      <c r="C693" s="67" t="s">
        <v>1332</v>
      </c>
      <c r="D693" s="76" t="s">
        <v>48</v>
      </c>
      <c r="E693" s="68">
        <v>1</v>
      </c>
      <c r="F693" s="80">
        <v>310.08</v>
      </c>
      <c r="G693" s="70">
        <f t="shared" si="14"/>
        <v>310.08</v>
      </c>
      <c r="H693" s="70"/>
      <c r="J693" s="71"/>
      <c r="K693" s="71"/>
    </row>
    <row r="694" s="49" customFormat="1" ht="27.6" outlineLevel="1" spans="1:11">
      <c r="A694" s="65">
        <v>691</v>
      </c>
      <c r="B694" s="67" t="s">
        <v>1336</v>
      </c>
      <c r="C694" s="67" t="s">
        <v>1332</v>
      </c>
      <c r="D694" s="76" t="s">
        <v>48</v>
      </c>
      <c r="E694" s="68">
        <v>1</v>
      </c>
      <c r="F694" s="80">
        <v>285</v>
      </c>
      <c r="G694" s="70">
        <f t="shared" si="14"/>
        <v>285</v>
      </c>
      <c r="H694" s="70"/>
      <c r="J694" s="71"/>
      <c r="K694" s="71"/>
    </row>
    <row r="695" s="49" customFormat="1" ht="27.6" outlineLevel="1" spans="1:11">
      <c r="A695" s="65">
        <v>692</v>
      </c>
      <c r="B695" s="67" t="s">
        <v>1337</v>
      </c>
      <c r="C695" s="67" t="s">
        <v>1332</v>
      </c>
      <c r="D695" s="76" t="s">
        <v>48</v>
      </c>
      <c r="E695" s="68">
        <v>1</v>
      </c>
      <c r="F695" s="80">
        <v>200.26</v>
      </c>
      <c r="G695" s="70">
        <f t="shared" si="14"/>
        <v>200.26</v>
      </c>
      <c r="H695" s="70"/>
      <c r="J695" s="71"/>
      <c r="K695" s="71"/>
    </row>
    <row r="696" s="49" customFormat="1" ht="27.6" outlineLevel="1" spans="1:11">
      <c r="A696" s="65">
        <v>693</v>
      </c>
      <c r="B696" s="67" t="s">
        <v>1338</v>
      </c>
      <c r="C696" s="67" t="s">
        <v>1332</v>
      </c>
      <c r="D696" s="76" t="s">
        <v>48</v>
      </c>
      <c r="E696" s="68">
        <v>1</v>
      </c>
      <c r="F696" s="80">
        <v>166.63</v>
      </c>
      <c r="G696" s="70">
        <f t="shared" si="14"/>
        <v>166.63</v>
      </c>
      <c r="H696" s="70"/>
      <c r="J696" s="71"/>
      <c r="K696" s="71"/>
    </row>
    <row r="697" s="49" customFormat="1" ht="27.6" outlineLevel="1" spans="1:11">
      <c r="A697" s="65">
        <v>694</v>
      </c>
      <c r="B697" s="67" t="s">
        <v>1339</v>
      </c>
      <c r="C697" s="67" t="s">
        <v>1332</v>
      </c>
      <c r="D697" s="76" t="s">
        <v>48</v>
      </c>
      <c r="E697" s="68">
        <v>1</v>
      </c>
      <c r="F697" s="80">
        <v>133.95</v>
      </c>
      <c r="G697" s="70">
        <f t="shared" si="14"/>
        <v>133.95</v>
      </c>
      <c r="H697" s="70"/>
      <c r="J697" s="71"/>
      <c r="K697" s="71"/>
    </row>
    <row r="698" s="49" customFormat="1" ht="27.6" outlineLevel="1" spans="1:11">
      <c r="A698" s="65">
        <v>695</v>
      </c>
      <c r="B698" s="67" t="s">
        <v>1340</v>
      </c>
      <c r="C698" s="67" t="s">
        <v>1332</v>
      </c>
      <c r="D698" s="76" t="s">
        <v>48</v>
      </c>
      <c r="E698" s="68">
        <v>1</v>
      </c>
      <c r="F698" s="80">
        <v>100.7</v>
      </c>
      <c r="G698" s="70">
        <f t="shared" si="14"/>
        <v>100.7</v>
      </c>
      <c r="H698" s="70"/>
      <c r="J698" s="71"/>
      <c r="K698" s="71"/>
    </row>
    <row r="699" s="49" customFormat="1" ht="27.6" outlineLevel="1" spans="1:11">
      <c r="A699" s="65">
        <v>696</v>
      </c>
      <c r="B699" s="67" t="s">
        <v>1341</v>
      </c>
      <c r="C699" s="67" t="s">
        <v>1342</v>
      </c>
      <c r="D699" s="76" t="s">
        <v>48</v>
      </c>
      <c r="E699" s="68">
        <v>1</v>
      </c>
      <c r="F699" s="80">
        <v>98.8</v>
      </c>
      <c r="G699" s="70">
        <f t="shared" si="14"/>
        <v>98.8</v>
      </c>
      <c r="H699" s="70"/>
      <c r="J699" s="71"/>
      <c r="K699" s="71"/>
    </row>
    <row r="700" s="49" customFormat="1" ht="27.6" outlineLevel="1" spans="1:11">
      <c r="A700" s="65">
        <v>697</v>
      </c>
      <c r="B700" s="67" t="s">
        <v>1343</v>
      </c>
      <c r="C700" s="67" t="s">
        <v>1342</v>
      </c>
      <c r="D700" s="76" t="s">
        <v>48</v>
      </c>
      <c r="E700" s="68">
        <v>1</v>
      </c>
      <c r="F700" s="80">
        <v>85.5</v>
      </c>
      <c r="G700" s="70">
        <f t="shared" si="14"/>
        <v>85.5</v>
      </c>
      <c r="H700" s="70"/>
      <c r="J700" s="71"/>
      <c r="K700" s="71"/>
    </row>
    <row r="701" s="49" customFormat="1" ht="27.6" outlineLevel="1" spans="1:11">
      <c r="A701" s="65">
        <v>698</v>
      </c>
      <c r="B701" s="67" t="s">
        <v>1344</v>
      </c>
      <c r="C701" s="67" t="s">
        <v>1342</v>
      </c>
      <c r="D701" s="76" t="s">
        <v>48</v>
      </c>
      <c r="E701" s="68">
        <v>1</v>
      </c>
      <c r="F701" s="80">
        <v>72.2</v>
      </c>
      <c r="G701" s="70">
        <f t="shared" si="14"/>
        <v>72.2</v>
      </c>
      <c r="H701" s="70"/>
      <c r="J701" s="71"/>
      <c r="K701" s="71"/>
    </row>
    <row r="702" s="49" customFormat="1" ht="27.6" outlineLevel="1" spans="1:11">
      <c r="A702" s="65">
        <v>699</v>
      </c>
      <c r="B702" s="67" t="s">
        <v>1345</v>
      </c>
      <c r="C702" s="67" t="s">
        <v>1342</v>
      </c>
      <c r="D702" s="76" t="s">
        <v>48</v>
      </c>
      <c r="E702" s="68">
        <v>1</v>
      </c>
      <c r="F702" s="80">
        <v>62.7</v>
      </c>
      <c r="G702" s="70">
        <f t="shared" si="14"/>
        <v>62.7</v>
      </c>
      <c r="H702" s="70"/>
      <c r="J702" s="71"/>
      <c r="K702" s="71"/>
    </row>
    <row r="703" s="49" customFormat="1" ht="27.6" outlineLevel="1" spans="1:11">
      <c r="A703" s="65">
        <v>700</v>
      </c>
      <c r="B703" s="67" t="s">
        <v>1346</v>
      </c>
      <c r="C703" s="67" t="s">
        <v>1342</v>
      </c>
      <c r="D703" s="76" t="s">
        <v>48</v>
      </c>
      <c r="E703" s="68">
        <v>1</v>
      </c>
      <c r="F703" s="80">
        <v>53.2</v>
      </c>
      <c r="G703" s="70">
        <f t="shared" si="14"/>
        <v>53.2</v>
      </c>
      <c r="H703" s="70"/>
      <c r="J703" s="71"/>
      <c r="K703" s="71"/>
    </row>
    <row r="704" s="49" customFormat="1" ht="27.6" outlineLevel="1" spans="1:11">
      <c r="A704" s="65">
        <v>701</v>
      </c>
      <c r="B704" s="67" t="s">
        <v>1347</v>
      </c>
      <c r="C704" s="67" t="s">
        <v>1342</v>
      </c>
      <c r="D704" s="76" t="s">
        <v>48</v>
      </c>
      <c r="E704" s="68">
        <v>1</v>
      </c>
      <c r="F704" s="80">
        <v>45.6</v>
      </c>
      <c r="G704" s="70">
        <f t="shared" si="14"/>
        <v>45.6</v>
      </c>
      <c r="H704" s="70"/>
      <c r="J704" s="71"/>
      <c r="K704" s="71"/>
    </row>
    <row r="705" s="49" customFormat="1" ht="27.6" outlineLevel="1" spans="1:11">
      <c r="A705" s="65">
        <v>702</v>
      </c>
      <c r="B705" s="67" t="s">
        <v>1348</v>
      </c>
      <c r="C705" s="67" t="s">
        <v>1342</v>
      </c>
      <c r="D705" s="76" t="s">
        <v>48</v>
      </c>
      <c r="E705" s="68">
        <v>1</v>
      </c>
      <c r="F705" s="80">
        <v>36.1</v>
      </c>
      <c r="G705" s="70">
        <f t="shared" si="14"/>
        <v>36.1</v>
      </c>
      <c r="H705" s="70"/>
      <c r="J705" s="71"/>
      <c r="K705" s="71"/>
    </row>
    <row r="706" s="49" customFormat="1" ht="27.6" outlineLevel="1" spans="1:11">
      <c r="A706" s="65">
        <v>703</v>
      </c>
      <c r="B706" s="67" t="s">
        <v>1349</v>
      </c>
      <c r="C706" s="67" t="s">
        <v>1342</v>
      </c>
      <c r="D706" s="76" t="s">
        <v>48</v>
      </c>
      <c r="E706" s="68">
        <v>1</v>
      </c>
      <c r="F706" s="80">
        <v>26.6</v>
      </c>
      <c r="G706" s="70">
        <f t="shared" si="14"/>
        <v>26.6</v>
      </c>
      <c r="H706" s="70"/>
      <c r="J706" s="71"/>
      <c r="K706" s="71"/>
    </row>
    <row r="707" s="49" customFormat="1" ht="27.6" outlineLevel="1" spans="1:11">
      <c r="A707" s="65">
        <v>704</v>
      </c>
      <c r="B707" s="67" t="s">
        <v>1350</v>
      </c>
      <c r="C707" s="67" t="s">
        <v>1342</v>
      </c>
      <c r="D707" s="76" t="s">
        <v>48</v>
      </c>
      <c r="E707" s="68">
        <v>1</v>
      </c>
      <c r="F707" s="80">
        <v>19</v>
      </c>
      <c r="G707" s="70">
        <f t="shared" si="14"/>
        <v>19</v>
      </c>
      <c r="H707" s="70"/>
      <c r="J707" s="71"/>
      <c r="K707" s="71"/>
    </row>
    <row r="708" s="49" customFormat="1" ht="27.6" outlineLevel="1" spans="1:11">
      <c r="A708" s="65">
        <v>705</v>
      </c>
      <c r="B708" s="67" t="s">
        <v>1351</v>
      </c>
      <c r="C708" s="67" t="s">
        <v>1352</v>
      </c>
      <c r="D708" s="76" t="s">
        <v>55</v>
      </c>
      <c r="E708" s="68">
        <v>1</v>
      </c>
      <c r="F708" s="80">
        <v>228</v>
      </c>
      <c r="G708" s="70">
        <f t="shared" si="14"/>
        <v>228</v>
      </c>
      <c r="H708" s="70"/>
      <c r="J708" s="71"/>
      <c r="K708" s="71"/>
    </row>
    <row r="709" s="49" customFormat="1" ht="27.6" outlineLevel="1" spans="1:11">
      <c r="A709" s="65">
        <v>706</v>
      </c>
      <c r="B709" s="67" t="s">
        <v>1353</v>
      </c>
      <c r="C709" s="67" t="s">
        <v>1352</v>
      </c>
      <c r="D709" s="76" t="s">
        <v>55</v>
      </c>
      <c r="E709" s="68">
        <v>1</v>
      </c>
      <c r="F709" s="80">
        <v>262.2</v>
      </c>
      <c r="G709" s="70">
        <f t="shared" si="14"/>
        <v>262.2</v>
      </c>
      <c r="H709" s="70"/>
      <c r="J709" s="71"/>
      <c r="K709" s="71"/>
    </row>
    <row r="710" s="49" customFormat="1" ht="27.6" outlineLevel="1" spans="1:11">
      <c r="A710" s="65">
        <v>707</v>
      </c>
      <c r="B710" s="67" t="s">
        <v>1354</v>
      </c>
      <c r="C710" s="67" t="s">
        <v>1352</v>
      </c>
      <c r="D710" s="76" t="s">
        <v>55</v>
      </c>
      <c r="E710" s="68">
        <v>1</v>
      </c>
      <c r="F710" s="80">
        <v>31.179</v>
      </c>
      <c r="G710" s="70">
        <f t="shared" si="14"/>
        <v>31.18</v>
      </c>
      <c r="H710" s="70"/>
      <c r="J710" s="71"/>
      <c r="K710" s="71"/>
    </row>
    <row r="711" s="49" customFormat="1" ht="27.6" outlineLevel="1" spans="1:11">
      <c r="A711" s="65">
        <v>708</v>
      </c>
      <c r="B711" s="67" t="s">
        <v>1355</v>
      </c>
      <c r="C711" s="67" t="s">
        <v>1352</v>
      </c>
      <c r="D711" s="76" t="s">
        <v>55</v>
      </c>
      <c r="E711" s="68">
        <v>1</v>
      </c>
      <c r="F711" s="80">
        <v>353.4</v>
      </c>
      <c r="G711" s="70">
        <f t="shared" si="14"/>
        <v>353.4</v>
      </c>
      <c r="H711" s="70"/>
      <c r="J711" s="71"/>
      <c r="K711" s="71"/>
    </row>
    <row r="712" s="49" customFormat="1" ht="27.6" outlineLevel="1" spans="1:11">
      <c r="A712" s="65">
        <v>709</v>
      </c>
      <c r="B712" s="67" t="s">
        <v>1356</v>
      </c>
      <c r="C712" s="67" t="s">
        <v>1352</v>
      </c>
      <c r="D712" s="76" t="s">
        <v>55</v>
      </c>
      <c r="E712" s="68">
        <v>1</v>
      </c>
      <c r="F712" s="80">
        <v>399</v>
      </c>
      <c r="G712" s="70">
        <f t="shared" si="14"/>
        <v>399</v>
      </c>
      <c r="H712" s="70"/>
      <c r="J712" s="71"/>
      <c r="K712" s="71"/>
    </row>
    <row r="713" s="49" customFormat="1" ht="27.6" outlineLevel="1" spans="1:11">
      <c r="A713" s="65">
        <v>710</v>
      </c>
      <c r="B713" s="67" t="s">
        <v>1357</v>
      </c>
      <c r="C713" s="67" t="s">
        <v>1358</v>
      </c>
      <c r="D713" s="76" t="s">
        <v>55</v>
      </c>
      <c r="E713" s="68">
        <v>1</v>
      </c>
      <c r="F713" s="80">
        <v>30.4</v>
      </c>
      <c r="G713" s="70">
        <f t="shared" si="14"/>
        <v>30.4</v>
      </c>
      <c r="H713" s="70"/>
      <c r="J713" s="71"/>
      <c r="K713" s="71"/>
    </row>
    <row r="714" s="49" customFormat="1" ht="27.6" outlineLevel="1" spans="1:11">
      <c r="A714" s="65">
        <v>711</v>
      </c>
      <c r="B714" s="67" t="s">
        <v>1359</v>
      </c>
      <c r="C714" s="67" t="s">
        <v>1360</v>
      </c>
      <c r="D714" s="76" t="s">
        <v>48</v>
      </c>
      <c r="E714" s="68">
        <v>1</v>
      </c>
      <c r="F714" s="80">
        <v>34.77</v>
      </c>
      <c r="G714" s="70">
        <f t="shared" si="14"/>
        <v>34.77</v>
      </c>
      <c r="H714" s="70"/>
      <c r="J714" s="71"/>
      <c r="K714" s="71"/>
    </row>
    <row r="715" s="49" customFormat="1" ht="27.6" outlineLevel="1" spans="1:11">
      <c r="A715" s="65">
        <v>712</v>
      </c>
      <c r="B715" s="67" t="s">
        <v>1361</v>
      </c>
      <c r="C715" s="67" t="s">
        <v>1362</v>
      </c>
      <c r="D715" s="76" t="s">
        <v>48</v>
      </c>
      <c r="E715" s="68">
        <v>1</v>
      </c>
      <c r="F715" s="80">
        <v>9.88</v>
      </c>
      <c r="G715" s="70">
        <f t="shared" si="14"/>
        <v>9.88</v>
      </c>
      <c r="H715" s="70"/>
      <c r="J715" s="71"/>
      <c r="K715" s="71"/>
    </row>
    <row r="716" s="49" customFormat="1" ht="27.6" outlineLevel="1" spans="1:11">
      <c r="A716" s="65">
        <v>713</v>
      </c>
      <c r="B716" s="67" t="s">
        <v>1363</v>
      </c>
      <c r="C716" s="67" t="s">
        <v>1362</v>
      </c>
      <c r="D716" s="76" t="s">
        <v>48</v>
      </c>
      <c r="E716" s="68">
        <v>1</v>
      </c>
      <c r="F716" s="80">
        <v>10.07</v>
      </c>
      <c r="G716" s="70">
        <f t="shared" si="14"/>
        <v>10.07</v>
      </c>
      <c r="H716" s="70"/>
      <c r="J716" s="71"/>
      <c r="K716" s="71"/>
    </row>
    <row r="717" s="49" customFormat="1" ht="27.6" outlineLevel="1" spans="1:11">
      <c r="A717" s="65">
        <v>714</v>
      </c>
      <c r="B717" s="67" t="s">
        <v>1364</v>
      </c>
      <c r="C717" s="67" t="s">
        <v>1362</v>
      </c>
      <c r="D717" s="76" t="s">
        <v>48</v>
      </c>
      <c r="E717" s="68">
        <v>1</v>
      </c>
      <c r="F717" s="80">
        <v>7.22</v>
      </c>
      <c r="G717" s="70">
        <f t="shared" si="14"/>
        <v>7.22</v>
      </c>
      <c r="H717" s="70"/>
      <c r="J717" s="71"/>
      <c r="K717" s="71"/>
    </row>
    <row r="718" s="49" customFormat="1" ht="14.4" outlineLevel="1" spans="1:11">
      <c r="A718" s="65">
        <v>715</v>
      </c>
      <c r="B718" s="67" t="s">
        <v>1365</v>
      </c>
      <c r="C718" s="67" t="s">
        <v>1366</v>
      </c>
      <c r="D718" s="76" t="s">
        <v>96</v>
      </c>
      <c r="E718" s="68">
        <v>1</v>
      </c>
      <c r="F718" s="80">
        <v>72.2</v>
      </c>
      <c r="G718" s="70">
        <f t="shared" si="14"/>
        <v>72.2</v>
      </c>
      <c r="H718" s="70"/>
      <c r="J718" s="71"/>
      <c r="K718" s="71"/>
    </row>
    <row r="719" s="49" customFormat="1" ht="14.4" outlineLevel="1" spans="1:11">
      <c r="A719" s="65">
        <v>716</v>
      </c>
      <c r="B719" s="67" t="s">
        <v>1367</v>
      </c>
      <c r="C719" s="67" t="s">
        <v>1366</v>
      </c>
      <c r="D719" s="76" t="s">
        <v>96</v>
      </c>
      <c r="E719" s="68">
        <v>1</v>
      </c>
      <c r="F719" s="80">
        <v>76</v>
      </c>
      <c r="G719" s="70">
        <f t="shared" si="14"/>
        <v>76</v>
      </c>
      <c r="H719" s="70"/>
      <c r="J719" s="71"/>
      <c r="K719" s="71"/>
    </row>
    <row r="720" s="49" customFormat="1" ht="55.2" outlineLevel="1" spans="1:11">
      <c r="A720" s="65">
        <v>717</v>
      </c>
      <c r="B720" s="67" t="s">
        <v>1368</v>
      </c>
      <c r="C720" s="67" t="s">
        <v>1369</v>
      </c>
      <c r="D720" s="76" t="s">
        <v>650</v>
      </c>
      <c r="E720" s="68">
        <v>1</v>
      </c>
      <c r="F720" s="80">
        <v>212.8</v>
      </c>
      <c r="G720" s="70">
        <f t="shared" si="14"/>
        <v>212.8</v>
      </c>
      <c r="H720" s="70"/>
      <c r="J720" s="71"/>
      <c r="K720" s="71"/>
    </row>
    <row r="721" s="49" customFormat="1" ht="55.2" outlineLevel="1" spans="1:11">
      <c r="A721" s="65">
        <v>718</v>
      </c>
      <c r="B721" s="67" t="s">
        <v>1370</v>
      </c>
      <c r="C721" s="67" t="s">
        <v>1369</v>
      </c>
      <c r="D721" s="76" t="s">
        <v>650</v>
      </c>
      <c r="E721" s="68">
        <v>1</v>
      </c>
      <c r="F721" s="80">
        <v>693.5</v>
      </c>
      <c r="G721" s="70">
        <f t="shared" si="14"/>
        <v>693.5</v>
      </c>
      <c r="H721" s="70"/>
      <c r="J721" s="71"/>
      <c r="K721" s="71"/>
    </row>
    <row r="722" s="49" customFormat="1" ht="14.4" outlineLevel="1" spans="1:11">
      <c r="A722" s="65">
        <v>719</v>
      </c>
      <c r="B722" s="67" t="s">
        <v>1371</v>
      </c>
      <c r="C722" s="67" t="s">
        <v>1372</v>
      </c>
      <c r="D722" s="76" t="s">
        <v>48</v>
      </c>
      <c r="E722" s="68">
        <v>1</v>
      </c>
      <c r="F722" s="80">
        <v>6.8</v>
      </c>
      <c r="G722" s="70">
        <f t="shared" si="14"/>
        <v>6.8</v>
      </c>
      <c r="H722" s="70"/>
      <c r="J722" s="71"/>
      <c r="K722" s="71"/>
    </row>
    <row r="723" s="49" customFormat="1" ht="14.4" outlineLevel="1" spans="1:11">
      <c r="A723" s="65">
        <v>720</v>
      </c>
      <c r="B723" s="67" t="s">
        <v>1373</v>
      </c>
      <c r="C723" s="67" t="s">
        <v>1372</v>
      </c>
      <c r="D723" s="76" t="s">
        <v>48</v>
      </c>
      <c r="E723" s="68">
        <v>1</v>
      </c>
      <c r="F723" s="80">
        <v>8.9</v>
      </c>
      <c r="G723" s="70">
        <f t="shared" si="14"/>
        <v>8.9</v>
      </c>
      <c r="H723" s="70"/>
      <c r="J723" s="71"/>
      <c r="K723" s="71"/>
    </row>
    <row r="724" s="49" customFormat="1" ht="14.4" outlineLevel="1" spans="1:11">
      <c r="A724" s="65">
        <v>721</v>
      </c>
      <c r="B724" s="67" t="s">
        <v>1374</v>
      </c>
      <c r="C724" s="67" t="s">
        <v>1372</v>
      </c>
      <c r="D724" s="76" t="s">
        <v>48</v>
      </c>
      <c r="E724" s="68">
        <v>1</v>
      </c>
      <c r="F724" s="80">
        <v>11.2</v>
      </c>
      <c r="G724" s="70">
        <f t="shared" si="14"/>
        <v>11.2</v>
      </c>
      <c r="H724" s="70"/>
      <c r="J724" s="71"/>
      <c r="K724" s="71"/>
    </row>
    <row r="725" s="49" customFormat="1" ht="14.4" outlineLevel="1" spans="1:11">
      <c r="A725" s="65">
        <v>722</v>
      </c>
      <c r="B725" s="67" t="s">
        <v>1375</v>
      </c>
      <c r="C725" s="67" t="s">
        <v>1372</v>
      </c>
      <c r="D725" s="76" t="s">
        <v>48</v>
      </c>
      <c r="E725" s="68">
        <v>1</v>
      </c>
      <c r="F725" s="80">
        <v>13.8</v>
      </c>
      <c r="G725" s="70">
        <f t="shared" si="14"/>
        <v>13.8</v>
      </c>
      <c r="H725" s="70"/>
      <c r="J725" s="71"/>
      <c r="K725" s="71"/>
    </row>
    <row r="726" s="49" customFormat="1" ht="41.4" outlineLevel="1" spans="1:11">
      <c r="A726" s="65">
        <v>723</v>
      </c>
      <c r="B726" s="67" t="s">
        <v>1376</v>
      </c>
      <c r="C726" s="67" t="s">
        <v>1377</v>
      </c>
      <c r="D726" s="76" t="s">
        <v>48</v>
      </c>
      <c r="E726" s="68">
        <v>1</v>
      </c>
      <c r="F726" s="80">
        <v>332.8</v>
      </c>
      <c r="G726" s="70">
        <f t="shared" si="14"/>
        <v>332.8</v>
      </c>
      <c r="H726" s="70"/>
      <c r="J726" s="71"/>
      <c r="K726" s="71"/>
    </row>
    <row r="727" s="49" customFormat="1" ht="41.4" outlineLevel="1" spans="1:11">
      <c r="A727" s="65">
        <v>724</v>
      </c>
      <c r="B727" s="67" t="s">
        <v>1378</v>
      </c>
      <c r="C727" s="67" t="s">
        <v>1377</v>
      </c>
      <c r="D727" s="76" t="s">
        <v>48</v>
      </c>
      <c r="E727" s="68">
        <v>1</v>
      </c>
      <c r="F727" s="80">
        <v>378.8</v>
      </c>
      <c r="G727" s="70">
        <f t="shared" si="14"/>
        <v>378.8</v>
      </c>
      <c r="H727" s="70"/>
      <c r="J727" s="71"/>
      <c r="K727" s="71"/>
    </row>
    <row r="728" s="49" customFormat="1" ht="41.4" outlineLevel="1" spans="1:11">
      <c r="A728" s="65">
        <v>725</v>
      </c>
      <c r="B728" s="67" t="s">
        <v>1379</v>
      </c>
      <c r="C728" s="67" t="s">
        <v>1377</v>
      </c>
      <c r="D728" s="76" t="s">
        <v>48</v>
      </c>
      <c r="E728" s="68">
        <v>1</v>
      </c>
      <c r="F728" s="80">
        <v>422.4</v>
      </c>
      <c r="G728" s="70">
        <f t="shared" si="14"/>
        <v>422.4</v>
      </c>
      <c r="H728" s="70"/>
      <c r="J728" s="71"/>
      <c r="K728" s="71"/>
    </row>
    <row r="729" s="49" customFormat="1" ht="41.4" outlineLevel="1" spans="1:11">
      <c r="A729" s="65">
        <v>726</v>
      </c>
      <c r="B729" s="67" t="s">
        <v>1380</v>
      </c>
      <c r="C729" s="67" t="s">
        <v>1377</v>
      </c>
      <c r="D729" s="76" t="s">
        <v>48</v>
      </c>
      <c r="E729" s="68">
        <v>1</v>
      </c>
      <c r="F729" s="80">
        <v>464.2</v>
      </c>
      <c r="G729" s="70">
        <f t="shared" si="14"/>
        <v>464.2</v>
      </c>
      <c r="H729" s="70"/>
      <c r="J729" s="71"/>
      <c r="K729" s="71"/>
    </row>
    <row r="730" s="49" customFormat="1" ht="27.6" outlineLevel="1" spans="1:11">
      <c r="A730" s="65">
        <v>727</v>
      </c>
      <c r="B730" s="67" t="s">
        <v>1381</v>
      </c>
      <c r="C730" s="67" t="s">
        <v>1382</v>
      </c>
      <c r="D730" s="63" t="s">
        <v>48</v>
      </c>
      <c r="E730" s="68">
        <v>1</v>
      </c>
      <c r="F730" s="69">
        <v>28.5</v>
      </c>
      <c r="G730" s="70">
        <f t="shared" si="14"/>
        <v>28.5</v>
      </c>
      <c r="H730" s="70"/>
      <c r="J730" s="71"/>
      <c r="K730" s="71"/>
    </row>
    <row r="731" s="49" customFormat="1" ht="14.4" outlineLevel="1" spans="1:11">
      <c r="A731" s="65">
        <v>728</v>
      </c>
      <c r="B731" s="67" t="s">
        <v>1383</v>
      </c>
      <c r="C731" s="67" t="s">
        <v>1384</v>
      </c>
      <c r="D731" s="76" t="s">
        <v>96</v>
      </c>
      <c r="E731" s="68">
        <v>1</v>
      </c>
      <c r="F731" s="80">
        <v>49.46</v>
      </c>
      <c r="G731" s="70">
        <f t="shared" si="14"/>
        <v>49.46</v>
      </c>
      <c r="H731" s="70"/>
      <c r="J731" s="71"/>
      <c r="K731" s="71"/>
    </row>
    <row r="732" s="49" customFormat="1" ht="14.4" outlineLevel="1" spans="1:11">
      <c r="A732" s="65">
        <v>729</v>
      </c>
      <c r="B732" s="67" t="s">
        <v>1385</v>
      </c>
      <c r="C732" s="67" t="s">
        <v>1386</v>
      </c>
      <c r="D732" s="76" t="s">
        <v>96</v>
      </c>
      <c r="E732" s="68">
        <v>1</v>
      </c>
      <c r="F732" s="80">
        <v>8.09</v>
      </c>
      <c r="G732" s="70">
        <f t="shared" si="14"/>
        <v>8.09</v>
      </c>
      <c r="H732" s="70"/>
      <c r="J732" s="71"/>
      <c r="K732" s="71"/>
    </row>
    <row r="733" s="49" customFormat="1" ht="14.4" outlineLevel="1" spans="1:11">
      <c r="A733" s="65">
        <v>730</v>
      </c>
      <c r="B733" s="67" t="s">
        <v>1387</v>
      </c>
      <c r="C733" s="67" t="s">
        <v>1388</v>
      </c>
      <c r="D733" s="76" t="s">
        <v>96</v>
      </c>
      <c r="E733" s="68">
        <v>1</v>
      </c>
      <c r="F733" s="80">
        <v>35.07</v>
      </c>
      <c r="G733" s="70">
        <f t="shared" si="14"/>
        <v>35.07</v>
      </c>
      <c r="H733" s="70"/>
      <c r="J733" s="71"/>
      <c r="K733" s="71"/>
    </row>
    <row r="734" s="49" customFormat="1" ht="14.4" outlineLevel="1" spans="1:11">
      <c r="A734" s="65">
        <v>731</v>
      </c>
      <c r="B734" s="67" t="s">
        <v>1389</v>
      </c>
      <c r="C734" s="67"/>
      <c r="D734" s="76" t="s">
        <v>539</v>
      </c>
      <c r="E734" s="68">
        <v>1</v>
      </c>
      <c r="F734" s="80">
        <v>63.85</v>
      </c>
      <c r="G734" s="70">
        <f t="shared" ref="G734:G742" si="15">ROUND(E734*F734,2)</f>
        <v>63.85</v>
      </c>
      <c r="H734" s="70"/>
      <c r="J734" s="71"/>
      <c r="K734" s="71"/>
    </row>
    <row r="735" s="49" customFormat="1" ht="14.4" outlineLevel="1" spans="1:11">
      <c r="A735" s="65">
        <v>732</v>
      </c>
      <c r="B735" s="67" t="s">
        <v>1390</v>
      </c>
      <c r="C735" s="67" t="s">
        <v>1391</v>
      </c>
      <c r="D735" s="76" t="s">
        <v>539</v>
      </c>
      <c r="E735" s="68">
        <v>1</v>
      </c>
      <c r="F735" s="80">
        <v>135.79</v>
      </c>
      <c r="G735" s="70">
        <f t="shared" si="15"/>
        <v>135.79</v>
      </c>
      <c r="H735" s="70"/>
      <c r="J735" s="71"/>
      <c r="K735" s="71"/>
    </row>
    <row r="736" s="49" customFormat="1" ht="14.4" outlineLevel="1" spans="1:11">
      <c r="A736" s="65">
        <v>733</v>
      </c>
      <c r="B736" s="67" t="s">
        <v>1392</v>
      </c>
      <c r="C736" s="67"/>
      <c r="D736" s="76" t="s">
        <v>539</v>
      </c>
      <c r="E736" s="68">
        <v>1</v>
      </c>
      <c r="F736" s="80">
        <v>51.26</v>
      </c>
      <c r="G736" s="70">
        <f t="shared" si="15"/>
        <v>51.26</v>
      </c>
      <c r="H736" s="70"/>
      <c r="J736" s="71"/>
      <c r="K736" s="71"/>
    </row>
    <row r="737" s="49" customFormat="1" ht="14.4" outlineLevel="1" spans="1:11">
      <c r="A737" s="65">
        <v>734</v>
      </c>
      <c r="B737" s="67" t="s">
        <v>1393</v>
      </c>
      <c r="C737" s="67" t="s">
        <v>1394</v>
      </c>
      <c r="D737" s="76" t="s">
        <v>96</v>
      </c>
      <c r="E737" s="68">
        <v>1</v>
      </c>
      <c r="F737" s="80">
        <v>40.47</v>
      </c>
      <c r="G737" s="70">
        <f t="shared" si="15"/>
        <v>40.47</v>
      </c>
      <c r="H737" s="70"/>
      <c r="J737" s="71"/>
      <c r="K737" s="71"/>
    </row>
    <row r="738" s="49" customFormat="1" ht="14.4" outlineLevel="1" spans="1:11">
      <c r="A738" s="65">
        <v>735</v>
      </c>
      <c r="B738" s="67" t="s">
        <v>1395</v>
      </c>
      <c r="C738" s="67" t="s">
        <v>1396</v>
      </c>
      <c r="D738" s="76" t="s">
        <v>96</v>
      </c>
      <c r="E738" s="68">
        <v>1</v>
      </c>
      <c r="F738" s="80">
        <v>57.55</v>
      </c>
      <c r="G738" s="70">
        <f t="shared" si="15"/>
        <v>57.55</v>
      </c>
      <c r="H738" s="70"/>
      <c r="J738" s="71"/>
      <c r="K738" s="71"/>
    </row>
    <row r="739" s="49" customFormat="1" ht="14.4" outlineLevel="1" spans="1:11">
      <c r="A739" s="65">
        <v>736</v>
      </c>
      <c r="B739" s="67" t="s">
        <v>1397</v>
      </c>
      <c r="C739" s="67" t="s">
        <v>1398</v>
      </c>
      <c r="D739" s="76" t="s">
        <v>96</v>
      </c>
      <c r="E739" s="68">
        <v>1</v>
      </c>
      <c r="F739" s="80">
        <v>14.39</v>
      </c>
      <c r="G739" s="70">
        <f t="shared" si="15"/>
        <v>14.39</v>
      </c>
      <c r="H739" s="70"/>
      <c r="J739" s="71"/>
      <c r="K739" s="71"/>
    </row>
    <row r="740" s="49" customFormat="1" ht="14.4" outlineLevel="1" spans="1:11">
      <c r="A740" s="65">
        <v>737</v>
      </c>
      <c r="B740" s="67" t="s">
        <v>1399</v>
      </c>
      <c r="C740" s="67" t="s">
        <v>1400</v>
      </c>
      <c r="D740" s="76" t="s">
        <v>48</v>
      </c>
      <c r="E740" s="68">
        <v>1</v>
      </c>
      <c r="F740" s="80">
        <v>67.44</v>
      </c>
      <c r="G740" s="70">
        <f t="shared" si="15"/>
        <v>67.44</v>
      </c>
      <c r="H740" s="70"/>
      <c r="J740" s="71"/>
      <c r="K740" s="71"/>
    </row>
    <row r="741" s="49" customFormat="1" ht="27.6" outlineLevel="1" spans="1:11">
      <c r="A741" s="65">
        <v>738</v>
      </c>
      <c r="B741" s="67" t="s">
        <v>1401</v>
      </c>
      <c r="C741" s="67" t="s">
        <v>1402</v>
      </c>
      <c r="D741" s="76" t="s">
        <v>90</v>
      </c>
      <c r="E741" s="68">
        <v>1</v>
      </c>
      <c r="F741" s="80">
        <v>701.42</v>
      </c>
      <c r="G741" s="70">
        <f t="shared" si="15"/>
        <v>701.42</v>
      </c>
      <c r="H741" s="70"/>
      <c r="J741" s="71"/>
      <c r="K741" s="71"/>
    </row>
    <row r="742" s="49" customFormat="1" ht="14.4" outlineLevel="1" spans="1:11">
      <c r="A742" s="65">
        <v>739</v>
      </c>
      <c r="B742" s="67" t="s">
        <v>1403</v>
      </c>
      <c r="C742" s="67" t="s">
        <v>1404</v>
      </c>
      <c r="D742" s="63" t="s">
        <v>1405</v>
      </c>
      <c r="E742" s="68">
        <v>1</v>
      </c>
      <c r="F742" s="69">
        <v>142.5</v>
      </c>
      <c r="G742" s="70">
        <f t="shared" si="15"/>
        <v>142.5</v>
      </c>
      <c r="H742" s="70"/>
      <c r="J742" s="71"/>
      <c r="K742" s="71"/>
    </row>
    <row r="743" s="49" customFormat="1" ht="14.4" spans="1:11">
      <c r="A743" s="65">
        <v>740</v>
      </c>
      <c r="B743" s="72" t="s">
        <v>1406</v>
      </c>
      <c r="C743" s="74"/>
      <c r="D743" s="75"/>
      <c r="E743" s="68"/>
      <c r="F743" s="76"/>
      <c r="G743" s="75"/>
      <c r="H743" s="75"/>
      <c r="J743" s="71"/>
      <c r="K743" s="71"/>
    </row>
    <row r="744" s="50" customFormat="1" ht="14.4" outlineLevel="1" spans="1:11">
      <c r="A744" s="65">
        <v>741</v>
      </c>
      <c r="B744" s="67" t="s">
        <v>1407</v>
      </c>
      <c r="C744" s="67" t="s">
        <v>1408</v>
      </c>
      <c r="D744" s="63" t="s">
        <v>166</v>
      </c>
      <c r="E744" s="68">
        <v>1</v>
      </c>
      <c r="F744" s="81">
        <v>627.5</v>
      </c>
      <c r="G744" s="70">
        <f t="shared" ref="G744:G807" si="16">ROUND(E744*F744,2)</f>
        <v>627.5</v>
      </c>
      <c r="H744" s="70"/>
      <c r="J744" s="73"/>
      <c r="K744" s="73"/>
    </row>
    <row r="745" s="50" customFormat="1" ht="14.4" outlineLevel="1" spans="1:11">
      <c r="A745" s="65">
        <v>742</v>
      </c>
      <c r="B745" s="67" t="s">
        <v>1409</v>
      </c>
      <c r="C745" s="67" t="s">
        <v>1408</v>
      </c>
      <c r="D745" s="63" t="s">
        <v>166</v>
      </c>
      <c r="E745" s="68">
        <v>1</v>
      </c>
      <c r="F745" s="81">
        <v>627.5</v>
      </c>
      <c r="G745" s="70">
        <f t="shared" si="16"/>
        <v>627.5</v>
      </c>
      <c r="H745" s="70"/>
      <c r="J745" s="73"/>
      <c r="K745" s="73"/>
    </row>
    <row r="746" s="50" customFormat="1" ht="14.4" outlineLevel="1" spans="1:11">
      <c r="A746" s="65">
        <v>743</v>
      </c>
      <c r="B746" s="67" t="s">
        <v>1410</v>
      </c>
      <c r="C746" s="67" t="s">
        <v>453</v>
      </c>
      <c r="D746" s="63" t="s">
        <v>48</v>
      </c>
      <c r="E746" s="68">
        <v>1</v>
      </c>
      <c r="F746" s="81">
        <v>675</v>
      </c>
      <c r="G746" s="70">
        <f t="shared" si="16"/>
        <v>675</v>
      </c>
      <c r="H746" s="70"/>
      <c r="J746" s="73"/>
      <c r="K746" s="73"/>
    </row>
    <row r="747" s="50" customFormat="1" ht="14.4" outlineLevel="1" spans="1:11">
      <c r="A747" s="65">
        <v>744</v>
      </c>
      <c r="B747" s="67" t="s">
        <v>1411</v>
      </c>
      <c r="C747" s="67" t="s">
        <v>453</v>
      </c>
      <c r="D747" s="63" t="s">
        <v>166</v>
      </c>
      <c r="E747" s="68">
        <v>1</v>
      </c>
      <c r="F747" s="81">
        <v>683.5</v>
      </c>
      <c r="G747" s="70">
        <f t="shared" si="16"/>
        <v>683.5</v>
      </c>
      <c r="H747" s="70"/>
      <c r="J747" s="73"/>
      <c r="K747" s="73"/>
    </row>
    <row r="748" s="50" customFormat="1" ht="14.4" outlineLevel="1" spans="1:11">
      <c r="A748" s="65">
        <v>745</v>
      </c>
      <c r="B748" s="67" t="s">
        <v>1412</v>
      </c>
      <c r="C748" s="67" t="s">
        <v>453</v>
      </c>
      <c r="D748" s="63" t="s">
        <v>166</v>
      </c>
      <c r="E748" s="68">
        <v>1</v>
      </c>
      <c r="F748" s="81">
        <v>825</v>
      </c>
      <c r="G748" s="70">
        <f t="shared" si="16"/>
        <v>825</v>
      </c>
      <c r="H748" s="70"/>
      <c r="J748" s="73"/>
      <c r="K748" s="73"/>
    </row>
    <row r="749" s="50" customFormat="1" ht="14.4" outlineLevel="1" spans="1:11">
      <c r="A749" s="65">
        <v>746</v>
      </c>
      <c r="B749" s="67" t="s">
        <v>1413</v>
      </c>
      <c r="C749" s="67" t="s">
        <v>453</v>
      </c>
      <c r="D749" s="63" t="s">
        <v>166</v>
      </c>
      <c r="E749" s="68">
        <v>1</v>
      </c>
      <c r="F749" s="81">
        <v>348.3</v>
      </c>
      <c r="G749" s="70">
        <f t="shared" si="16"/>
        <v>348.3</v>
      </c>
      <c r="H749" s="70"/>
      <c r="J749" s="73"/>
      <c r="K749" s="73"/>
    </row>
    <row r="750" s="50" customFormat="1" ht="14.4" outlineLevel="1" spans="1:11">
      <c r="A750" s="65">
        <v>747</v>
      </c>
      <c r="B750" s="67" t="s">
        <v>1414</v>
      </c>
      <c r="C750" s="67" t="s">
        <v>453</v>
      </c>
      <c r="D750" s="63" t="s">
        <v>166</v>
      </c>
      <c r="E750" s="68">
        <v>1</v>
      </c>
      <c r="F750" s="81">
        <v>322.5</v>
      </c>
      <c r="G750" s="70">
        <f t="shared" si="16"/>
        <v>322.5</v>
      </c>
      <c r="H750" s="70"/>
      <c r="J750" s="73"/>
      <c r="K750" s="73"/>
    </row>
    <row r="751" s="50" customFormat="1" ht="41.4" outlineLevel="1" spans="1:11">
      <c r="A751" s="65">
        <v>748</v>
      </c>
      <c r="B751" s="67" t="s">
        <v>1415</v>
      </c>
      <c r="C751" s="67" t="s">
        <v>1416</v>
      </c>
      <c r="D751" s="63" t="s">
        <v>539</v>
      </c>
      <c r="E751" s="68">
        <v>1</v>
      </c>
      <c r="F751" s="81">
        <v>722.5</v>
      </c>
      <c r="G751" s="70">
        <f t="shared" si="16"/>
        <v>722.5</v>
      </c>
      <c r="H751" s="70"/>
      <c r="J751" s="73"/>
      <c r="K751" s="73"/>
    </row>
    <row r="752" s="49" customFormat="1" ht="14.4" outlineLevel="1" spans="1:11">
      <c r="A752" s="65">
        <v>749</v>
      </c>
      <c r="B752" s="67" t="s">
        <v>1417</v>
      </c>
      <c r="C752" s="67"/>
      <c r="D752" s="63" t="s">
        <v>1418</v>
      </c>
      <c r="E752" s="68">
        <v>1</v>
      </c>
      <c r="F752" s="69">
        <v>580</v>
      </c>
      <c r="G752" s="70">
        <f t="shared" si="16"/>
        <v>580</v>
      </c>
      <c r="H752" s="70"/>
      <c r="J752" s="71"/>
      <c r="K752" s="71"/>
    </row>
    <row r="753" s="49" customFormat="1" ht="14.4" outlineLevel="1" spans="1:11">
      <c r="A753" s="65">
        <v>750</v>
      </c>
      <c r="B753" s="67" t="s">
        <v>1419</v>
      </c>
      <c r="C753" s="67"/>
      <c r="D753" s="63" t="s">
        <v>1418</v>
      </c>
      <c r="E753" s="68">
        <v>1</v>
      </c>
      <c r="F753" s="69">
        <v>420</v>
      </c>
      <c r="G753" s="70">
        <f t="shared" si="16"/>
        <v>420</v>
      </c>
      <c r="H753" s="70"/>
      <c r="J753" s="71"/>
      <c r="K753" s="71"/>
    </row>
    <row r="754" s="49" customFormat="1" ht="27.6" outlineLevel="1" spans="1:11">
      <c r="A754" s="65">
        <v>751</v>
      </c>
      <c r="B754" s="67" t="s">
        <v>1420</v>
      </c>
      <c r="C754" s="67" t="s">
        <v>1421</v>
      </c>
      <c r="D754" s="63" t="s">
        <v>1418</v>
      </c>
      <c r="E754" s="68">
        <v>1</v>
      </c>
      <c r="F754" s="69">
        <v>960</v>
      </c>
      <c r="G754" s="70">
        <f t="shared" si="16"/>
        <v>960</v>
      </c>
      <c r="H754" s="70"/>
      <c r="J754" s="71"/>
      <c r="K754" s="71"/>
    </row>
    <row r="755" s="49" customFormat="1" ht="27.6" outlineLevel="1" spans="1:11">
      <c r="A755" s="65">
        <v>752</v>
      </c>
      <c r="B755" s="67" t="s">
        <v>1422</v>
      </c>
      <c r="C755" s="67" t="s">
        <v>1423</v>
      </c>
      <c r="D755" s="63" t="s">
        <v>1418</v>
      </c>
      <c r="E755" s="68">
        <v>1</v>
      </c>
      <c r="F755" s="69">
        <v>420</v>
      </c>
      <c r="G755" s="70">
        <f t="shared" si="16"/>
        <v>420</v>
      </c>
      <c r="H755" s="70"/>
      <c r="J755" s="71"/>
      <c r="K755" s="71"/>
    </row>
    <row r="756" s="50" customFormat="1" ht="14.4" outlineLevel="1" spans="1:11">
      <c r="A756" s="65">
        <v>753</v>
      </c>
      <c r="B756" s="67" t="s">
        <v>1424</v>
      </c>
      <c r="C756" s="67" t="s">
        <v>1425</v>
      </c>
      <c r="D756" s="63" t="s">
        <v>166</v>
      </c>
      <c r="E756" s="68">
        <v>1</v>
      </c>
      <c r="F756" s="81">
        <v>186.7</v>
      </c>
      <c r="G756" s="70">
        <f t="shared" si="16"/>
        <v>186.7</v>
      </c>
      <c r="H756" s="70"/>
      <c r="J756" s="73"/>
      <c r="K756" s="73"/>
    </row>
    <row r="757" s="50" customFormat="1" ht="41.4" outlineLevel="1" spans="1:11">
      <c r="A757" s="65">
        <v>754</v>
      </c>
      <c r="B757" s="67" t="s">
        <v>1426</v>
      </c>
      <c r="C757" s="67" t="s">
        <v>1427</v>
      </c>
      <c r="D757" s="63" t="s">
        <v>48</v>
      </c>
      <c r="E757" s="68">
        <v>1</v>
      </c>
      <c r="F757" s="81">
        <v>9.5</v>
      </c>
      <c r="G757" s="70">
        <f t="shared" si="16"/>
        <v>9.5</v>
      </c>
      <c r="H757" s="70"/>
      <c r="J757" s="73"/>
      <c r="K757" s="73"/>
    </row>
    <row r="758" s="50" customFormat="1" ht="14.4" outlineLevel="1" spans="1:11">
      <c r="A758" s="65">
        <v>755</v>
      </c>
      <c r="B758" s="67" t="s">
        <v>1428</v>
      </c>
      <c r="C758" s="67" t="s">
        <v>1429</v>
      </c>
      <c r="D758" s="63" t="s">
        <v>96</v>
      </c>
      <c r="E758" s="68">
        <v>1</v>
      </c>
      <c r="F758" s="81">
        <v>62.25</v>
      </c>
      <c r="G758" s="70">
        <f t="shared" si="16"/>
        <v>62.25</v>
      </c>
      <c r="H758" s="70"/>
      <c r="J758" s="73"/>
      <c r="K758" s="73"/>
    </row>
    <row r="759" s="50" customFormat="1" ht="27.6" outlineLevel="1" spans="1:11">
      <c r="A759" s="65">
        <v>756</v>
      </c>
      <c r="B759" s="67" t="s">
        <v>1430</v>
      </c>
      <c r="C759" s="67" t="s">
        <v>1431</v>
      </c>
      <c r="D759" s="63" t="s">
        <v>48</v>
      </c>
      <c r="E759" s="68">
        <v>1</v>
      </c>
      <c r="F759" s="81">
        <v>97.5</v>
      </c>
      <c r="G759" s="70">
        <f t="shared" si="16"/>
        <v>97.5</v>
      </c>
      <c r="H759" s="70"/>
      <c r="J759" s="73"/>
      <c r="K759" s="73"/>
    </row>
    <row r="760" s="50" customFormat="1" ht="14.4" outlineLevel="1" spans="1:11">
      <c r="A760" s="65">
        <v>757</v>
      </c>
      <c r="B760" s="67" t="s">
        <v>1432</v>
      </c>
      <c r="C760" s="67"/>
      <c r="D760" s="63" t="s">
        <v>96</v>
      </c>
      <c r="E760" s="68">
        <v>1</v>
      </c>
      <c r="F760" s="81">
        <v>54</v>
      </c>
      <c r="G760" s="70">
        <f t="shared" si="16"/>
        <v>54</v>
      </c>
      <c r="H760" s="70"/>
      <c r="J760" s="73"/>
      <c r="K760" s="73"/>
    </row>
    <row r="761" s="50" customFormat="1" ht="14.4" outlineLevel="1" spans="1:11">
      <c r="A761" s="65">
        <v>758</v>
      </c>
      <c r="B761" s="67" t="s">
        <v>1433</v>
      </c>
      <c r="C761" s="67"/>
      <c r="D761" s="63" t="s">
        <v>48</v>
      </c>
      <c r="E761" s="68">
        <v>1</v>
      </c>
      <c r="F761" s="81">
        <v>35.805</v>
      </c>
      <c r="G761" s="70">
        <f t="shared" si="16"/>
        <v>35.81</v>
      </c>
      <c r="H761" s="70"/>
      <c r="J761" s="73"/>
      <c r="K761" s="73"/>
    </row>
    <row r="762" s="50" customFormat="1" ht="14.4" outlineLevel="1" spans="1:11">
      <c r="A762" s="65">
        <v>759</v>
      </c>
      <c r="B762" s="67" t="s">
        <v>1434</v>
      </c>
      <c r="C762" s="67"/>
      <c r="D762" s="63" t="s">
        <v>48</v>
      </c>
      <c r="E762" s="68">
        <v>1</v>
      </c>
      <c r="F762" s="81">
        <v>30.74</v>
      </c>
      <c r="G762" s="70">
        <f t="shared" si="16"/>
        <v>30.74</v>
      </c>
      <c r="H762" s="70"/>
      <c r="J762" s="73"/>
      <c r="K762" s="73"/>
    </row>
    <row r="763" s="50" customFormat="1" ht="14.4" outlineLevel="1" spans="1:11">
      <c r="A763" s="65">
        <v>760</v>
      </c>
      <c r="B763" s="67" t="s">
        <v>1435</v>
      </c>
      <c r="C763" s="67"/>
      <c r="D763" s="63" t="s">
        <v>48</v>
      </c>
      <c r="E763" s="68">
        <v>1</v>
      </c>
      <c r="F763" s="81">
        <v>183.81</v>
      </c>
      <c r="G763" s="70">
        <f t="shared" si="16"/>
        <v>183.81</v>
      </c>
      <c r="H763" s="70"/>
      <c r="J763" s="73"/>
      <c r="K763" s="73"/>
    </row>
    <row r="764" s="50" customFormat="1" ht="14.4" outlineLevel="1" spans="1:11">
      <c r="A764" s="65">
        <v>761</v>
      </c>
      <c r="B764" s="67" t="s">
        <v>1436</v>
      </c>
      <c r="C764" s="67"/>
      <c r="D764" s="63" t="s">
        <v>254</v>
      </c>
      <c r="E764" s="68">
        <v>1</v>
      </c>
      <c r="F764" s="81">
        <v>54.75</v>
      </c>
      <c r="G764" s="70">
        <f t="shared" si="16"/>
        <v>54.75</v>
      </c>
      <c r="H764" s="70"/>
      <c r="J764" s="73"/>
      <c r="K764" s="73"/>
    </row>
    <row r="765" s="50" customFormat="1" ht="27.6" outlineLevel="1" spans="1:11">
      <c r="A765" s="65">
        <v>762</v>
      </c>
      <c r="B765" s="67" t="s">
        <v>1437</v>
      </c>
      <c r="C765" s="67"/>
      <c r="D765" s="63" t="s">
        <v>48</v>
      </c>
      <c r="E765" s="68">
        <v>1</v>
      </c>
      <c r="F765" s="81">
        <v>417</v>
      </c>
      <c r="G765" s="70">
        <f t="shared" si="16"/>
        <v>417</v>
      </c>
      <c r="H765" s="70"/>
      <c r="J765" s="73"/>
      <c r="K765" s="73"/>
    </row>
    <row r="766" s="50" customFormat="1" ht="14.4" outlineLevel="1" spans="1:11">
      <c r="A766" s="65">
        <v>763</v>
      </c>
      <c r="B766" s="67" t="s">
        <v>1438</v>
      </c>
      <c r="C766" s="67"/>
      <c r="D766" s="63" t="s">
        <v>48</v>
      </c>
      <c r="E766" s="68">
        <v>1</v>
      </c>
      <c r="F766" s="81">
        <v>22.17</v>
      </c>
      <c r="G766" s="70">
        <f t="shared" si="16"/>
        <v>22.17</v>
      </c>
      <c r="H766" s="70"/>
      <c r="J766" s="73"/>
      <c r="K766" s="73"/>
    </row>
    <row r="767" s="50" customFormat="1" ht="14.4" outlineLevel="1" spans="1:11">
      <c r="A767" s="65">
        <v>764</v>
      </c>
      <c r="B767" s="67" t="s">
        <v>1439</v>
      </c>
      <c r="C767" s="67"/>
      <c r="D767" s="63" t="s">
        <v>48</v>
      </c>
      <c r="E767" s="68">
        <v>1</v>
      </c>
      <c r="F767" s="81">
        <v>63.69</v>
      </c>
      <c r="G767" s="70">
        <f t="shared" si="16"/>
        <v>63.69</v>
      </c>
      <c r="H767" s="70"/>
      <c r="J767" s="73"/>
      <c r="K767" s="73"/>
    </row>
    <row r="768" s="50" customFormat="1" ht="14.4" outlineLevel="1" spans="1:11">
      <c r="A768" s="65">
        <v>765</v>
      </c>
      <c r="B768" s="67" t="s">
        <v>1440</v>
      </c>
      <c r="C768" s="67" t="s">
        <v>1441</v>
      </c>
      <c r="D768" s="63" t="s">
        <v>254</v>
      </c>
      <c r="E768" s="68">
        <v>1</v>
      </c>
      <c r="F768" s="81">
        <v>247.5</v>
      </c>
      <c r="G768" s="70">
        <f t="shared" si="16"/>
        <v>247.5</v>
      </c>
      <c r="H768" s="70"/>
      <c r="J768" s="73"/>
      <c r="K768" s="73"/>
    </row>
    <row r="769" s="50" customFormat="1" ht="27.6" outlineLevel="1" spans="1:11">
      <c r="A769" s="65">
        <v>766</v>
      </c>
      <c r="B769" s="67" t="s">
        <v>1442</v>
      </c>
      <c r="C769" s="67" t="s">
        <v>1443</v>
      </c>
      <c r="D769" s="63" t="s">
        <v>254</v>
      </c>
      <c r="E769" s="68">
        <v>1</v>
      </c>
      <c r="F769" s="81">
        <v>22.515</v>
      </c>
      <c r="G769" s="70">
        <f t="shared" si="16"/>
        <v>22.52</v>
      </c>
      <c r="H769" s="70"/>
      <c r="J769" s="73"/>
      <c r="K769" s="73"/>
    </row>
    <row r="770" s="50" customFormat="1" ht="27.6" outlineLevel="1" spans="1:11">
      <c r="A770" s="65">
        <v>767</v>
      </c>
      <c r="B770" s="67" t="s">
        <v>1444</v>
      </c>
      <c r="C770" s="67" t="s">
        <v>399</v>
      </c>
      <c r="D770" s="63" t="s">
        <v>254</v>
      </c>
      <c r="E770" s="68">
        <v>1</v>
      </c>
      <c r="F770" s="81">
        <v>74.7</v>
      </c>
      <c r="G770" s="70">
        <f t="shared" si="16"/>
        <v>74.7</v>
      </c>
      <c r="H770" s="70"/>
      <c r="J770" s="73"/>
      <c r="K770" s="73"/>
    </row>
    <row r="771" s="50" customFormat="1" ht="14.4" outlineLevel="1" spans="1:11">
      <c r="A771" s="65">
        <v>768</v>
      </c>
      <c r="B771" s="67" t="s">
        <v>1445</v>
      </c>
      <c r="C771" s="67" t="s">
        <v>1446</v>
      </c>
      <c r="D771" s="63" t="s">
        <v>254</v>
      </c>
      <c r="E771" s="68">
        <v>1</v>
      </c>
      <c r="F771" s="81">
        <v>22.5</v>
      </c>
      <c r="G771" s="70">
        <f t="shared" si="16"/>
        <v>22.5</v>
      </c>
      <c r="H771" s="70"/>
      <c r="J771" s="73"/>
      <c r="K771" s="73"/>
    </row>
    <row r="772" s="50" customFormat="1" ht="41.4" outlineLevel="1" spans="1:11">
      <c r="A772" s="65">
        <v>769</v>
      </c>
      <c r="B772" s="67" t="s">
        <v>1447</v>
      </c>
      <c r="C772" s="67" t="s">
        <v>1448</v>
      </c>
      <c r="D772" s="63" t="s">
        <v>254</v>
      </c>
      <c r="E772" s="68">
        <v>1</v>
      </c>
      <c r="F772" s="81">
        <v>67.5</v>
      </c>
      <c r="G772" s="70">
        <f t="shared" si="16"/>
        <v>67.5</v>
      </c>
      <c r="H772" s="70"/>
      <c r="J772" s="73"/>
      <c r="K772" s="73"/>
    </row>
    <row r="773" s="50" customFormat="1" ht="41.4" outlineLevel="1" spans="1:11">
      <c r="A773" s="65">
        <v>770</v>
      </c>
      <c r="B773" s="67" t="s">
        <v>1449</v>
      </c>
      <c r="C773" s="67" t="s">
        <v>1448</v>
      </c>
      <c r="D773" s="63" t="s">
        <v>254</v>
      </c>
      <c r="E773" s="68">
        <v>1</v>
      </c>
      <c r="F773" s="81">
        <v>9.75</v>
      </c>
      <c r="G773" s="70">
        <f t="shared" si="16"/>
        <v>9.75</v>
      </c>
      <c r="H773" s="70"/>
      <c r="J773" s="73"/>
      <c r="K773" s="73"/>
    </row>
    <row r="774" s="50" customFormat="1" ht="41.4" outlineLevel="1" spans="1:11">
      <c r="A774" s="65">
        <v>771</v>
      </c>
      <c r="B774" s="67" t="s">
        <v>1450</v>
      </c>
      <c r="C774" s="67" t="s">
        <v>1451</v>
      </c>
      <c r="D774" s="63" t="s">
        <v>254</v>
      </c>
      <c r="E774" s="68">
        <v>1</v>
      </c>
      <c r="F774" s="81">
        <v>52.5</v>
      </c>
      <c r="G774" s="70">
        <f t="shared" si="16"/>
        <v>52.5</v>
      </c>
      <c r="H774" s="70"/>
      <c r="J774" s="73"/>
      <c r="K774" s="73"/>
    </row>
    <row r="775" s="50" customFormat="1" ht="14.4" outlineLevel="1" spans="1:11">
      <c r="A775" s="65">
        <v>772</v>
      </c>
      <c r="B775" s="67" t="s">
        <v>1452</v>
      </c>
      <c r="C775" s="67" t="s">
        <v>1453</v>
      </c>
      <c r="D775" s="63" t="s">
        <v>254</v>
      </c>
      <c r="E775" s="68">
        <v>1</v>
      </c>
      <c r="F775" s="81">
        <v>72.66</v>
      </c>
      <c r="G775" s="70">
        <f t="shared" si="16"/>
        <v>72.66</v>
      </c>
      <c r="H775" s="70"/>
      <c r="J775" s="73"/>
      <c r="K775" s="73"/>
    </row>
    <row r="776" s="50" customFormat="1" ht="14.4" outlineLevel="1" spans="1:11">
      <c r="A776" s="65">
        <v>773</v>
      </c>
      <c r="B776" s="67" t="s">
        <v>1452</v>
      </c>
      <c r="C776" s="67" t="s">
        <v>1454</v>
      </c>
      <c r="D776" s="63" t="s">
        <v>254</v>
      </c>
      <c r="E776" s="68">
        <v>1</v>
      </c>
      <c r="F776" s="81">
        <v>9.3</v>
      </c>
      <c r="G776" s="70">
        <f t="shared" si="16"/>
        <v>9.3</v>
      </c>
      <c r="H776" s="70"/>
      <c r="J776" s="73"/>
      <c r="K776" s="73"/>
    </row>
    <row r="777" s="50" customFormat="1" ht="41.4" outlineLevel="1" spans="1:11">
      <c r="A777" s="65">
        <v>774</v>
      </c>
      <c r="B777" s="67" t="s">
        <v>1455</v>
      </c>
      <c r="C777" s="67" t="s">
        <v>1456</v>
      </c>
      <c r="D777" s="63" t="s">
        <v>1457</v>
      </c>
      <c r="E777" s="68">
        <v>1</v>
      </c>
      <c r="F777" s="81">
        <v>40.5</v>
      </c>
      <c r="G777" s="70">
        <f t="shared" si="16"/>
        <v>40.5</v>
      </c>
      <c r="H777" s="70"/>
      <c r="J777" s="73"/>
      <c r="K777" s="73"/>
    </row>
    <row r="778" s="50" customFormat="1" ht="14.4" outlineLevel="1" spans="1:11">
      <c r="A778" s="65">
        <v>775</v>
      </c>
      <c r="B778" s="67" t="s">
        <v>1458</v>
      </c>
      <c r="C778" s="67" t="s">
        <v>1459</v>
      </c>
      <c r="D778" s="63" t="s">
        <v>96</v>
      </c>
      <c r="E778" s="68">
        <v>1</v>
      </c>
      <c r="F778" s="81">
        <v>175.5</v>
      </c>
      <c r="G778" s="70">
        <f t="shared" si="16"/>
        <v>175.5</v>
      </c>
      <c r="H778" s="70"/>
      <c r="J778" s="73"/>
      <c r="K778" s="73"/>
    </row>
    <row r="779" s="50" customFormat="1" ht="14.4" outlineLevel="1" spans="1:11">
      <c r="A779" s="65">
        <v>776</v>
      </c>
      <c r="B779" s="67" t="s">
        <v>1458</v>
      </c>
      <c r="C779" s="67" t="s">
        <v>1460</v>
      </c>
      <c r="D779" s="63" t="s">
        <v>96</v>
      </c>
      <c r="E779" s="68">
        <v>1</v>
      </c>
      <c r="F779" s="81">
        <v>119.7</v>
      </c>
      <c r="G779" s="70">
        <f t="shared" si="16"/>
        <v>119.7</v>
      </c>
      <c r="H779" s="70"/>
      <c r="J779" s="73"/>
      <c r="K779" s="73"/>
    </row>
    <row r="780" s="50" customFormat="1" ht="14.4" outlineLevel="1" spans="1:11">
      <c r="A780" s="65">
        <v>777</v>
      </c>
      <c r="B780" s="67" t="s">
        <v>1461</v>
      </c>
      <c r="C780" s="67" t="s">
        <v>1462</v>
      </c>
      <c r="D780" s="63" t="s">
        <v>96</v>
      </c>
      <c r="E780" s="68">
        <v>1</v>
      </c>
      <c r="F780" s="81">
        <v>105.6</v>
      </c>
      <c r="G780" s="70">
        <f t="shared" si="16"/>
        <v>105.6</v>
      </c>
      <c r="H780" s="70"/>
      <c r="J780" s="73"/>
      <c r="K780" s="73"/>
    </row>
    <row r="781" s="50" customFormat="1" ht="14.4" outlineLevel="1" spans="1:11">
      <c r="A781" s="65">
        <v>778</v>
      </c>
      <c r="B781" s="67" t="s">
        <v>1463</v>
      </c>
      <c r="C781" s="67" t="s">
        <v>1464</v>
      </c>
      <c r="D781" s="63" t="s">
        <v>1465</v>
      </c>
      <c r="E781" s="68">
        <v>1</v>
      </c>
      <c r="F781" s="81">
        <v>102</v>
      </c>
      <c r="G781" s="70">
        <f t="shared" si="16"/>
        <v>102</v>
      </c>
      <c r="H781" s="70"/>
      <c r="J781" s="73"/>
      <c r="K781" s="73"/>
    </row>
    <row r="782" s="50" customFormat="1" ht="41.4" outlineLevel="1" spans="1:11">
      <c r="A782" s="65">
        <v>779</v>
      </c>
      <c r="B782" s="67" t="s">
        <v>1466</v>
      </c>
      <c r="C782" s="67" t="s">
        <v>1467</v>
      </c>
      <c r="D782" s="63" t="s">
        <v>254</v>
      </c>
      <c r="E782" s="68">
        <v>1</v>
      </c>
      <c r="F782" s="81">
        <v>11.88</v>
      </c>
      <c r="G782" s="70">
        <f t="shared" si="16"/>
        <v>11.88</v>
      </c>
      <c r="H782" s="70"/>
      <c r="J782" s="73"/>
      <c r="K782" s="73"/>
    </row>
    <row r="783" s="50" customFormat="1" ht="27.6" outlineLevel="1" spans="1:11">
      <c r="A783" s="65">
        <v>780</v>
      </c>
      <c r="B783" s="67" t="s">
        <v>1468</v>
      </c>
      <c r="C783" s="67" t="s">
        <v>1469</v>
      </c>
      <c r="D783" s="63" t="s">
        <v>254</v>
      </c>
      <c r="E783" s="68">
        <v>1</v>
      </c>
      <c r="F783" s="81">
        <v>4.665</v>
      </c>
      <c r="G783" s="70">
        <f t="shared" si="16"/>
        <v>4.67</v>
      </c>
      <c r="H783" s="70"/>
      <c r="J783" s="73"/>
      <c r="K783" s="73"/>
    </row>
    <row r="784" s="50" customFormat="1" ht="14.4" outlineLevel="1" spans="1:11">
      <c r="A784" s="65">
        <v>781</v>
      </c>
      <c r="B784" s="67" t="s">
        <v>1470</v>
      </c>
      <c r="C784" s="67" t="s">
        <v>1471</v>
      </c>
      <c r="D784" s="63" t="s">
        <v>254</v>
      </c>
      <c r="E784" s="68">
        <v>1</v>
      </c>
      <c r="F784" s="81">
        <v>13.2</v>
      </c>
      <c r="G784" s="70">
        <f t="shared" si="16"/>
        <v>13.2</v>
      </c>
      <c r="H784" s="70"/>
      <c r="J784" s="73"/>
      <c r="K784" s="73"/>
    </row>
    <row r="785" s="50" customFormat="1" ht="14.4" outlineLevel="1" spans="1:11">
      <c r="A785" s="65">
        <v>782</v>
      </c>
      <c r="B785" s="67" t="s">
        <v>1472</v>
      </c>
      <c r="C785" s="67" t="s">
        <v>501</v>
      </c>
      <c r="D785" s="63" t="s">
        <v>48</v>
      </c>
      <c r="E785" s="68">
        <v>1</v>
      </c>
      <c r="F785" s="81">
        <v>52.5</v>
      </c>
      <c r="G785" s="70">
        <f t="shared" si="16"/>
        <v>52.5</v>
      </c>
      <c r="H785" s="70"/>
      <c r="J785" s="73"/>
      <c r="K785" s="73"/>
    </row>
    <row r="786" s="50" customFormat="1" ht="27.6" outlineLevel="1" spans="1:11">
      <c r="A786" s="65">
        <v>783</v>
      </c>
      <c r="B786" s="67" t="s">
        <v>1473</v>
      </c>
      <c r="C786" s="67" t="s">
        <v>1474</v>
      </c>
      <c r="D786" s="63" t="s">
        <v>166</v>
      </c>
      <c r="E786" s="68">
        <v>1</v>
      </c>
      <c r="F786" s="81">
        <v>967.5</v>
      </c>
      <c r="G786" s="70">
        <f t="shared" si="16"/>
        <v>967.5</v>
      </c>
      <c r="H786" s="70"/>
      <c r="J786" s="73"/>
      <c r="K786" s="73"/>
    </row>
    <row r="787" s="50" customFormat="1" ht="14.4" outlineLevel="1" spans="1:11">
      <c r="A787" s="65">
        <v>784</v>
      </c>
      <c r="B787" s="67" t="s">
        <v>1475</v>
      </c>
      <c r="C787" s="67" t="s">
        <v>1476</v>
      </c>
      <c r="D787" s="63" t="s">
        <v>166</v>
      </c>
      <c r="E787" s="68">
        <v>1</v>
      </c>
      <c r="F787" s="81">
        <v>64.5</v>
      </c>
      <c r="G787" s="70">
        <f t="shared" si="16"/>
        <v>64.5</v>
      </c>
      <c r="H787" s="70"/>
      <c r="J787" s="73"/>
      <c r="K787" s="73"/>
    </row>
    <row r="788" s="50" customFormat="1" ht="14.4" outlineLevel="1" spans="1:11">
      <c r="A788" s="65">
        <v>785</v>
      </c>
      <c r="B788" s="67" t="s">
        <v>1477</v>
      </c>
      <c r="C788" s="67" t="s">
        <v>1478</v>
      </c>
      <c r="D788" s="63" t="s">
        <v>254</v>
      </c>
      <c r="E788" s="68">
        <v>1</v>
      </c>
      <c r="F788" s="81">
        <v>93</v>
      </c>
      <c r="G788" s="70">
        <f t="shared" si="16"/>
        <v>93</v>
      </c>
      <c r="H788" s="70"/>
      <c r="J788" s="73"/>
      <c r="K788" s="73"/>
    </row>
    <row r="789" s="50" customFormat="1" ht="14.4" outlineLevel="1" spans="1:11">
      <c r="A789" s="65">
        <v>786</v>
      </c>
      <c r="B789" s="67" t="s">
        <v>1479</v>
      </c>
      <c r="C789" s="67" t="s">
        <v>1480</v>
      </c>
      <c r="D789" s="63" t="s">
        <v>166</v>
      </c>
      <c r="E789" s="68">
        <v>1</v>
      </c>
      <c r="F789" s="81">
        <v>342</v>
      </c>
      <c r="G789" s="70">
        <f t="shared" si="16"/>
        <v>342</v>
      </c>
      <c r="H789" s="70"/>
      <c r="J789" s="73"/>
      <c r="K789" s="73"/>
    </row>
    <row r="790" s="50" customFormat="1" ht="14.4" outlineLevel="1" spans="1:11">
      <c r="A790" s="65">
        <v>787</v>
      </c>
      <c r="B790" s="67" t="s">
        <v>1481</v>
      </c>
      <c r="C790" s="67"/>
      <c r="D790" s="63" t="s">
        <v>48</v>
      </c>
      <c r="E790" s="68">
        <v>1</v>
      </c>
      <c r="F790" s="81">
        <v>59.25</v>
      </c>
      <c r="G790" s="70">
        <f t="shared" si="16"/>
        <v>59.25</v>
      </c>
      <c r="H790" s="70"/>
      <c r="J790" s="73"/>
      <c r="K790" s="73"/>
    </row>
    <row r="791" s="50" customFormat="1" ht="14.4" outlineLevel="1" spans="1:11">
      <c r="A791" s="65">
        <v>788</v>
      </c>
      <c r="B791" s="67" t="s">
        <v>1482</v>
      </c>
      <c r="C791" s="67"/>
      <c r="D791" s="63" t="s">
        <v>90</v>
      </c>
      <c r="E791" s="68">
        <v>1</v>
      </c>
      <c r="F791" s="81">
        <v>93</v>
      </c>
      <c r="G791" s="70">
        <f t="shared" si="16"/>
        <v>93</v>
      </c>
      <c r="H791" s="70"/>
      <c r="J791" s="73"/>
      <c r="K791" s="73"/>
    </row>
    <row r="792" s="50" customFormat="1" ht="27.6" outlineLevel="1" spans="1:11">
      <c r="A792" s="65">
        <v>789</v>
      </c>
      <c r="B792" s="67" t="s">
        <v>1483</v>
      </c>
      <c r="C792" s="67" t="s">
        <v>1484</v>
      </c>
      <c r="D792" s="63" t="s">
        <v>166</v>
      </c>
      <c r="E792" s="68">
        <v>1</v>
      </c>
      <c r="F792" s="81">
        <v>18</v>
      </c>
      <c r="G792" s="70">
        <f t="shared" si="16"/>
        <v>18</v>
      </c>
      <c r="H792" s="70"/>
      <c r="J792" s="73"/>
      <c r="K792" s="73"/>
    </row>
    <row r="793" s="50" customFormat="1" ht="27.6" outlineLevel="1" spans="1:11">
      <c r="A793" s="65">
        <v>790</v>
      </c>
      <c r="B793" s="67" t="s">
        <v>1485</v>
      </c>
      <c r="C793" s="67" t="s">
        <v>1484</v>
      </c>
      <c r="D793" s="63" t="s">
        <v>166</v>
      </c>
      <c r="E793" s="68">
        <v>1</v>
      </c>
      <c r="F793" s="81">
        <v>5.295</v>
      </c>
      <c r="G793" s="70">
        <f t="shared" si="16"/>
        <v>5.3</v>
      </c>
      <c r="H793" s="70"/>
      <c r="J793" s="73"/>
      <c r="K793" s="73"/>
    </row>
    <row r="794" s="50" customFormat="1" ht="27.6" outlineLevel="1" spans="1:11">
      <c r="A794" s="65">
        <v>791</v>
      </c>
      <c r="B794" s="67" t="s">
        <v>1486</v>
      </c>
      <c r="C794" s="67" t="s">
        <v>1484</v>
      </c>
      <c r="D794" s="63" t="s">
        <v>166</v>
      </c>
      <c r="E794" s="68">
        <v>1</v>
      </c>
      <c r="F794" s="81">
        <v>2.55</v>
      </c>
      <c r="G794" s="70">
        <f t="shared" si="16"/>
        <v>2.55</v>
      </c>
      <c r="H794" s="70"/>
      <c r="J794" s="73"/>
      <c r="K794" s="73"/>
    </row>
    <row r="795" s="50" customFormat="1" ht="14.4" outlineLevel="1" spans="1:11">
      <c r="A795" s="65">
        <v>792</v>
      </c>
      <c r="B795" s="67" t="s">
        <v>1487</v>
      </c>
      <c r="C795" s="67" t="s">
        <v>501</v>
      </c>
      <c r="D795" s="63" t="s">
        <v>48</v>
      </c>
      <c r="E795" s="68">
        <v>1</v>
      </c>
      <c r="F795" s="81">
        <v>26.5</v>
      </c>
      <c r="G795" s="70">
        <f t="shared" si="16"/>
        <v>26.5</v>
      </c>
      <c r="H795" s="70"/>
      <c r="J795" s="73"/>
      <c r="K795" s="73"/>
    </row>
    <row r="796" s="50" customFormat="1" ht="14.4" outlineLevel="1" spans="1:11">
      <c r="A796" s="65">
        <v>793</v>
      </c>
      <c r="B796" s="67" t="s">
        <v>1488</v>
      </c>
      <c r="C796" s="67" t="s">
        <v>1489</v>
      </c>
      <c r="D796" s="63" t="s">
        <v>96</v>
      </c>
      <c r="E796" s="68">
        <v>1</v>
      </c>
      <c r="F796" s="81">
        <v>174</v>
      </c>
      <c r="G796" s="70">
        <f t="shared" si="16"/>
        <v>174</v>
      </c>
      <c r="H796" s="70"/>
      <c r="J796" s="73"/>
      <c r="K796" s="73"/>
    </row>
    <row r="797" s="50" customFormat="1" ht="14.4" outlineLevel="1" spans="1:11">
      <c r="A797" s="65">
        <v>794</v>
      </c>
      <c r="B797" s="67" t="s">
        <v>1490</v>
      </c>
      <c r="C797" s="67" t="s">
        <v>1491</v>
      </c>
      <c r="D797" s="63" t="s">
        <v>1492</v>
      </c>
      <c r="E797" s="68">
        <v>1</v>
      </c>
      <c r="F797" s="81">
        <v>10089</v>
      </c>
      <c r="G797" s="70">
        <f t="shared" si="16"/>
        <v>10089</v>
      </c>
      <c r="H797" s="70"/>
      <c r="J797" s="73"/>
      <c r="K797" s="73"/>
    </row>
    <row r="798" s="50" customFormat="1" ht="14.4" outlineLevel="1" spans="1:11">
      <c r="A798" s="65">
        <v>795</v>
      </c>
      <c r="B798" s="67" t="s">
        <v>1493</v>
      </c>
      <c r="C798" s="67" t="s">
        <v>1494</v>
      </c>
      <c r="D798" s="63" t="s">
        <v>539</v>
      </c>
      <c r="E798" s="68">
        <v>1</v>
      </c>
      <c r="F798" s="81">
        <v>152.5</v>
      </c>
      <c r="G798" s="70">
        <f t="shared" si="16"/>
        <v>152.5</v>
      </c>
      <c r="H798" s="70"/>
      <c r="J798" s="73"/>
      <c r="K798" s="73"/>
    </row>
    <row r="799" s="50" customFormat="1" ht="14.4" outlineLevel="1" spans="1:11">
      <c r="A799" s="65">
        <v>796</v>
      </c>
      <c r="B799" s="67" t="s">
        <v>1495</v>
      </c>
      <c r="C799" s="67" t="s">
        <v>1496</v>
      </c>
      <c r="D799" s="63" t="s">
        <v>254</v>
      </c>
      <c r="E799" s="68">
        <v>1</v>
      </c>
      <c r="F799" s="81">
        <v>52.5</v>
      </c>
      <c r="G799" s="70">
        <f t="shared" si="16"/>
        <v>52.5</v>
      </c>
      <c r="H799" s="70"/>
      <c r="J799" s="73"/>
      <c r="K799" s="73"/>
    </row>
    <row r="800" s="50" customFormat="1" ht="14.4" outlineLevel="1" spans="1:11">
      <c r="A800" s="65">
        <v>797</v>
      </c>
      <c r="B800" s="67" t="s">
        <v>1497</v>
      </c>
      <c r="C800" s="67" t="s">
        <v>1496</v>
      </c>
      <c r="D800" s="63" t="s">
        <v>254</v>
      </c>
      <c r="E800" s="68">
        <v>1</v>
      </c>
      <c r="F800" s="81">
        <v>52.5</v>
      </c>
      <c r="G800" s="70">
        <f t="shared" si="16"/>
        <v>52.5</v>
      </c>
      <c r="H800" s="70"/>
      <c r="J800" s="73"/>
      <c r="K800" s="73"/>
    </row>
    <row r="801" s="50" customFormat="1" ht="14.4" outlineLevel="1" spans="1:11">
      <c r="A801" s="65">
        <v>798</v>
      </c>
      <c r="B801" s="67" t="s">
        <v>1498</v>
      </c>
      <c r="C801" s="67" t="s">
        <v>1499</v>
      </c>
      <c r="D801" s="63" t="s">
        <v>254</v>
      </c>
      <c r="E801" s="68">
        <v>1</v>
      </c>
      <c r="F801" s="81">
        <v>22.5</v>
      </c>
      <c r="G801" s="70">
        <f t="shared" si="16"/>
        <v>22.5</v>
      </c>
      <c r="H801" s="70"/>
      <c r="J801" s="73"/>
      <c r="K801" s="73"/>
    </row>
    <row r="802" s="50" customFormat="1" ht="14.4" outlineLevel="1" spans="1:11">
      <c r="A802" s="65">
        <v>799</v>
      </c>
      <c r="B802" s="67" t="s">
        <v>1500</v>
      </c>
      <c r="C802" s="67" t="s">
        <v>1501</v>
      </c>
      <c r="D802" s="63" t="s">
        <v>1502</v>
      </c>
      <c r="E802" s="68">
        <v>1</v>
      </c>
      <c r="F802" s="81">
        <v>5.4</v>
      </c>
      <c r="G802" s="70">
        <f t="shared" si="16"/>
        <v>5.4</v>
      </c>
      <c r="H802" s="70"/>
      <c r="J802" s="73"/>
      <c r="K802" s="73"/>
    </row>
    <row r="803" s="50" customFormat="1" ht="27.6" outlineLevel="1" spans="1:11">
      <c r="A803" s="65">
        <v>800</v>
      </c>
      <c r="B803" s="67" t="s">
        <v>1503</v>
      </c>
      <c r="C803" s="67" t="s">
        <v>1504</v>
      </c>
      <c r="D803" s="63" t="s">
        <v>254</v>
      </c>
      <c r="E803" s="68">
        <v>1</v>
      </c>
      <c r="F803" s="81">
        <v>14.34</v>
      </c>
      <c r="G803" s="70">
        <f t="shared" si="16"/>
        <v>14.34</v>
      </c>
      <c r="H803" s="70"/>
      <c r="J803" s="73"/>
      <c r="K803" s="73"/>
    </row>
    <row r="804" s="50" customFormat="1" ht="14.4" outlineLevel="1" spans="1:11">
      <c r="A804" s="65">
        <v>801</v>
      </c>
      <c r="B804" s="67" t="s">
        <v>1505</v>
      </c>
      <c r="C804" s="67"/>
      <c r="D804" s="63" t="s">
        <v>539</v>
      </c>
      <c r="E804" s="68">
        <v>1</v>
      </c>
      <c r="F804" s="81">
        <v>30</v>
      </c>
      <c r="G804" s="70">
        <f t="shared" si="16"/>
        <v>30</v>
      </c>
      <c r="H804" s="70"/>
      <c r="J804" s="73"/>
      <c r="K804" s="73"/>
    </row>
    <row r="805" s="50" customFormat="1" ht="55.2" outlineLevel="1" spans="1:11">
      <c r="A805" s="65">
        <v>802</v>
      </c>
      <c r="B805" s="67" t="s">
        <v>1506</v>
      </c>
      <c r="C805" s="67" t="s">
        <v>1507</v>
      </c>
      <c r="D805" s="63" t="s">
        <v>48</v>
      </c>
      <c r="E805" s="68">
        <v>1</v>
      </c>
      <c r="F805" s="81">
        <v>139.05</v>
      </c>
      <c r="G805" s="70">
        <f t="shared" si="16"/>
        <v>139.05</v>
      </c>
      <c r="H805" s="70"/>
      <c r="J805" s="73"/>
      <c r="K805" s="73"/>
    </row>
    <row r="806" s="50" customFormat="1" ht="41.4" outlineLevel="1" spans="1:11">
      <c r="A806" s="65">
        <v>803</v>
      </c>
      <c r="B806" s="67" t="s">
        <v>1508</v>
      </c>
      <c r="C806" s="67" t="s">
        <v>1509</v>
      </c>
      <c r="D806" s="63" t="s">
        <v>48</v>
      </c>
      <c r="E806" s="68">
        <v>1</v>
      </c>
      <c r="F806" s="81">
        <v>832.5</v>
      </c>
      <c r="G806" s="70">
        <f t="shared" si="16"/>
        <v>832.5</v>
      </c>
      <c r="H806" s="70"/>
      <c r="J806" s="73"/>
      <c r="K806" s="73"/>
    </row>
    <row r="807" s="50" customFormat="1" ht="14.4" outlineLevel="1" spans="1:11">
      <c r="A807" s="65">
        <v>804</v>
      </c>
      <c r="B807" s="67" t="s">
        <v>1510</v>
      </c>
      <c r="C807" s="67" t="s">
        <v>1511</v>
      </c>
      <c r="D807" s="63" t="s">
        <v>166</v>
      </c>
      <c r="E807" s="68">
        <v>1</v>
      </c>
      <c r="F807" s="81">
        <v>420</v>
      </c>
      <c r="G807" s="70">
        <f t="shared" si="16"/>
        <v>420</v>
      </c>
      <c r="H807" s="70"/>
      <c r="J807" s="73"/>
      <c r="K807" s="73"/>
    </row>
    <row r="808" s="50" customFormat="1" ht="14.4" outlineLevel="1" spans="1:11">
      <c r="A808" s="65">
        <v>805</v>
      </c>
      <c r="B808" s="67" t="s">
        <v>1512</v>
      </c>
      <c r="C808" s="67" t="s">
        <v>1513</v>
      </c>
      <c r="D808" s="63" t="s">
        <v>539</v>
      </c>
      <c r="E808" s="68">
        <v>1</v>
      </c>
      <c r="F808" s="81">
        <v>14.25</v>
      </c>
      <c r="G808" s="70">
        <f t="shared" ref="G808:G839" si="17">ROUND(E808*F808,2)</f>
        <v>14.25</v>
      </c>
      <c r="H808" s="70"/>
      <c r="J808" s="73"/>
      <c r="K808" s="73"/>
    </row>
    <row r="809" s="50" customFormat="1" ht="14.4" outlineLevel="1" spans="1:11">
      <c r="A809" s="65">
        <v>806</v>
      </c>
      <c r="B809" s="67" t="s">
        <v>1514</v>
      </c>
      <c r="C809" s="67" t="s">
        <v>1513</v>
      </c>
      <c r="D809" s="63" t="s">
        <v>539</v>
      </c>
      <c r="E809" s="68">
        <v>1</v>
      </c>
      <c r="F809" s="81">
        <v>21.75</v>
      </c>
      <c r="G809" s="70">
        <f t="shared" si="17"/>
        <v>21.75</v>
      </c>
      <c r="H809" s="70"/>
      <c r="J809" s="73"/>
      <c r="K809" s="73"/>
    </row>
    <row r="810" s="50" customFormat="1" ht="14.4" outlineLevel="1" spans="1:11">
      <c r="A810" s="65">
        <v>807</v>
      </c>
      <c r="B810" s="67" t="s">
        <v>1515</v>
      </c>
      <c r="C810" s="67" t="s">
        <v>1513</v>
      </c>
      <c r="D810" s="63" t="s">
        <v>48</v>
      </c>
      <c r="E810" s="68">
        <v>1</v>
      </c>
      <c r="F810" s="81">
        <v>68.88</v>
      </c>
      <c r="G810" s="70">
        <f t="shared" si="17"/>
        <v>68.88</v>
      </c>
      <c r="H810" s="70"/>
      <c r="J810" s="73"/>
      <c r="K810" s="73"/>
    </row>
    <row r="811" s="50" customFormat="1" ht="14.4" outlineLevel="1" spans="1:11">
      <c r="A811" s="65">
        <v>808</v>
      </c>
      <c r="B811" s="67" t="s">
        <v>1516</v>
      </c>
      <c r="C811" s="67" t="s">
        <v>1517</v>
      </c>
      <c r="D811" s="63" t="s">
        <v>539</v>
      </c>
      <c r="E811" s="68">
        <v>1</v>
      </c>
      <c r="F811" s="81">
        <v>99.195</v>
      </c>
      <c r="G811" s="70">
        <f t="shared" si="17"/>
        <v>99.2</v>
      </c>
      <c r="H811" s="70"/>
      <c r="J811" s="73"/>
      <c r="K811" s="73"/>
    </row>
    <row r="812" s="50" customFormat="1" ht="14.4" outlineLevel="1" spans="1:11">
      <c r="A812" s="65">
        <v>809</v>
      </c>
      <c r="B812" s="67" t="s">
        <v>1518</v>
      </c>
      <c r="C812" s="67" t="s">
        <v>1513</v>
      </c>
      <c r="D812" s="63" t="s">
        <v>539</v>
      </c>
      <c r="E812" s="68">
        <v>1</v>
      </c>
      <c r="F812" s="81">
        <v>120</v>
      </c>
      <c r="G812" s="70">
        <f t="shared" si="17"/>
        <v>120</v>
      </c>
      <c r="H812" s="70"/>
      <c r="J812" s="73"/>
      <c r="K812" s="73"/>
    </row>
    <row r="813" s="50" customFormat="1" ht="14.4" outlineLevel="1" spans="1:11">
      <c r="A813" s="65">
        <v>810</v>
      </c>
      <c r="B813" s="67" t="s">
        <v>1519</v>
      </c>
      <c r="C813" s="67" t="s">
        <v>1520</v>
      </c>
      <c r="D813" s="63" t="s">
        <v>539</v>
      </c>
      <c r="E813" s="68">
        <v>1</v>
      </c>
      <c r="F813" s="81">
        <v>139.05</v>
      </c>
      <c r="G813" s="70">
        <f t="shared" si="17"/>
        <v>139.05</v>
      </c>
      <c r="H813" s="70"/>
      <c r="J813" s="73"/>
      <c r="K813" s="73"/>
    </row>
    <row r="814" s="50" customFormat="1" ht="14.4" outlineLevel="1" spans="1:11">
      <c r="A814" s="65">
        <v>811</v>
      </c>
      <c r="B814" s="67" t="s">
        <v>1521</v>
      </c>
      <c r="C814" s="67" t="s">
        <v>1520</v>
      </c>
      <c r="D814" s="63" t="s">
        <v>48</v>
      </c>
      <c r="E814" s="68">
        <v>1</v>
      </c>
      <c r="F814" s="81">
        <v>12.9</v>
      </c>
      <c r="G814" s="70">
        <f t="shared" si="17"/>
        <v>12.9</v>
      </c>
      <c r="H814" s="70"/>
      <c r="J814" s="73"/>
      <c r="K814" s="73"/>
    </row>
    <row r="815" s="50" customFormat="1" ht="14.4" outlineLevel="1" spans="1:11">
      <c r="A815" s="65">
        <v>812</v>
      </c>
      <c r="B815" s="67" t="s">
        <v>1522</v>
      </c>
      <c r="C815" s="67" t="s">
        <v>1520</v>
      </c>
      <c r="D815" s="63" t="s">
        <v>96</v>
      </c>
      <c r="E815" s="68">
        <v>1</v>
      </c>
      <c r="F815" s="81">
        <v>15</v>
      </c>
      <c r="G815" s="70">
        <f t="shared" si="17"/>
        <v>15</v>
      </c>
      <c r="H815" s="70"/>
      <c r="J815" s="73"/>
      <c r="K815" s="73"/>
    </row>
    <row r="816" s="50" customFormat="1" ht="27.6" outlineLevel="1" spans="1:11">
      <c r="A816" s="65">
        <v>813</v>
      </c>
      <c r="B816" s="67" t="s">
        <v>1523</v>
      </c>
      <c r="C816" s="67" t="s">
        <v>1520</v>
      </c>
      <c r="D816" s="63" t="s">
        <v>96</v>
      </c>
      <c r="E816" s="68">
        <v>1</v>
      </c>
      <c r="F816" s="81">
        <v>61.5</v>
      </c>
      <c r="G816" s="70">
        <f t="shared" si="17"/>
        <v>61.5</v>
      </c>
      <c r="H816" s="70"/>
      <c r="J816" s="73"/>
      <c r="K816" s="73"/>
    </row>
    <row r="817" s="50" customFormat="1" ht="14.4" outlineLevel="1" spans="1:11">
      <c r="A817" s="65">
        <v>814</v>
      </c>
      <c r="B817" s="67" t="s">
        <v>1524</v>
      </c>
      <c r="C817" s="67" t="s">
        <v>1520</v>
      </c>
      <c r="D817" s="63" t="s">
        <v>166</v>
      </c>
      <c r="E817" s="68">
        <v>1</v>
      </c>
      <c r="F817" s="81">
        <v>114.9</v>
      </c>
      <c r="G817" s="70">
        <f t="shared" si="17"/>
        <v>114.9</v>
      </c>
      <c r="H817" s="70"/>
      <c r="J817" s="73"/>
      <c r="K817" s="73"/>
    </row>
    <row r="818" s="50" customFormat="1" ht="14.4" outlineLevel="1" spans="1:11">
      <c r="A818" s="65">
        <v>815</v>
      </c>
      <c r="B818" s="67" t="s">
        <v>1525</v>
      </c>
      <c r="C818" s="67"/>
      <c r="D818" s="63" t="s">
        <v>166</v>
      </c>
      <c r="E818" s="68">
        <v>1</v>
      </c>
      <c r="F818" s="81">
        <v>82.215</v>
      </c>
      <c r="G818" s="70">
        <f t="shared" si="17"/>
        <v>82.22</v>
      </c>
      <c r="H818" s="70"/>
      <c r="J818" s="73"/>
      <c r="K818" s="73"/>
    </row>
    <row r="819" s="50" customFormat="1" ht="14.4" outlineLevel="1" spans="1:11">
      <c r="A819" s="65">
        <v>816</v>
      </c>
      <c r="B819" s="67" t="s">
        <v>1526</v>
      </c>
      <c r="C819" s="67" t="s">
        <v>1520</v>
      </c>
      <c r="D819" s="63" t="s">
        <v>166</v>
      </c>
      <c r="E819" s="68">
        <v>1</v>
      </c>
      <c r="F819" s="81">
        <v>982.5</v>
      </c>
      <c r="G819" s="70">
        <f t="shared" si="17"/>
        <v>982.5</v>
      </c>
      <c r="H819" s="70"/>
      <c r="J819" s="73"/>
      <c r="K819" s="73"/>
    </row>
    <row r="820" s="50" customFormat="1" ht="14.4" outlineLevel="1" spans="1:11">
      <c r="A820" s="65">
        <v>817</v>
      </c>
      <c r="B820" s="67" t="s">
        <v>1527</v>
      </c>
      <c r="C820" s="67" t="s">
        <v>1520</v>
      </c>
      <c r="D820" s="63" t="s">
        <v>48</v>
      </c>
      <c r="E820" s="68">
        <v>1</v>
      </c>
      <c r="F820" s="81">
        <v>192.75</v>
      </c>
      <c r="G820" s="70">
        <f t="shared" si="17"/>
        <v>192.75</v>
      </c>
      <c r="H820" s="70"/>
      <c r="J820" s="73"/>
      <c r="K820" s="73"/>
    </row>
    <row r="821" s="50" customFormat="1" ht="14.4" outlineLevel="1" spans="1:11">
      <c r="A821" s="65">
        <v>818</v>
      </c>
      <c r="B821" s="67" t="s">
        <v>1528</v>
      </c>
      <c r="C821" s="67" t="s">
        <v>1520</v>
      </c>
      <c r="D821" s="63" t="s">
        <v>96</v>
      </c>
      <c r="E821" s="68">
        <v>1</v>
      </c>
      <c r="F821" s="81">
        <v>82.5</v>
      </c>
      <c r="G821" s="70">
        <f t="shared" si="17"/>
        <v>82.5</v>
      </c>
      <c r="H821" s="70"/>
      <c r="J821" s="73"/>
      <c r="K821" s="73"/>
    </row>
    <row r="822" s="50" customFormat="1" ht="14.4" outlineLevel="1" spans="1:11">
      <c r="A822" s="65">
        <v>819</v>
      </c>
      <c r="B822" s="67" t="s">
        <v>1529</v>
      </c>
      <c r="C822" s="67" t="s">
        <v>1520</v>
      </c>
      <c r="D822" s="63" t="s">
        <v>96</v>
      </c>
      <c r="E822" s="68">
        <v>1</v>
      </c>
      <c r="F822" s="81">
        <v>60</v>
      </c>
      <c r="G822" s="70">
        <f t="shared" si="17"/>
        <v>60</v>
      </c>
      <c r="H822" s="70"/>
      <c r="J822" s="73"/>
      <c r="K822" s="73"/>
    </row>
    <row r="823" s="50" customFormat="1" ht="27.6" outlineLevel="1" spans="1:11">
      <c r="A823" s="65">
        <v>820</v>
      </c>
      <c r="B823" s="67" t="s">
        <v>1530</v>
      </c>
      <c r="C823" s="67" t="s">
        <v>1531</v>
      </c>
      <c r="D823" s="63" t="s">
        <v>96</v>
      </c>
      <c r="E823" s="68">
        <v>1</v>
      </c>
      <c r="F823" s="81">
        <v>262.5</v>
      </c>
      <c r="G823" s="70">
        <f t="shared" si="17"/>
        <v>262.5</v>
      </c>
      <c r="H823" s="70"/>
      <c r="J823" s="73"/>
      <c r="K823" s="73"/>
    </row>
    <row r="824" s="50" customFormat="1" ht="14.4" outlineLevel="1" spans="1:11">
      <c r="A824" s="65">
        <v>821</v>
      </c>
      <c r="B824" s="67" t="s">
        <v>1532</v>
      </c>
      <c r="C824" s="67" t="s">
        <v>1533</v>
      </c>
      <c r="D824" s="63" t="s">
        <v>48</v>
      </c>
      <c r="E824" s="68">
        <v>1</v>
      </c>
      <c r="F824" s="81">
        <v>8.7</v>
      </c>
      <c r="G824" s="70">
        <f t="shared" si="17"/>
        <v>8.7</v>
      </c>
      <c r="H824" s="70"/>
      <c r="J824" s="73"/>
      <c r="K824" s="73"/>
    </row>
    <row r="825" s="50" customFormat="1" ht="14.4" outlineLevel="1" spans="1:11">
      <c r="A825" s="65">
        <v>822</v>
      </c>
      <c r="B825" s="67" t="s">
        <v>1534</v>
      </c>
      <c r="C825" s="67" t="s">
        <v>1535</v>
      </c>
      <c r="D825" s="63" t="s">
        <v>759</v>
      </c>
      <c r="E825" s="68">
        <v>1</v>
      </c>
      <c r="F825" s="81">
        <v>27</v>
      </c>
      <c r="G825" s="70">
        <f t="shared" si="17"/>
        <v>27</v>
      </c>
      <c r="H825" s="70"/>
      <c r="J825" s="73"/>
      <c r="K825" s="73"/>
    </row>
    <row r="826" s="50" customFormat="1" ht="14.4" outlineLevel="1" spans="1:11">
      <c r="A826" s="65">
        <v>823</v>
      </c>
      <c r="B826" s="67" t="s">
        <v>1536</v>
      </c>
      <c r="C826" s="67" t="s">
        <v>1536</v>
      </c>
      <c r="D826" s="63" t="s">
        <v>166</v>
      </c>
      <c r="E826" s="68">
        <v>1</v>
      </c>
      <c r="F826" s="81">
        <v>375.54</v>
      </c>
      <c r="G826" s="70">
        <f t="shared" si="17"/>
        <v>375.54</v>
      </c>
      <c r="H826" s="70"/>
      <c r="J826" s="73"/>
      <c r="K826" s="73"/>
    </row>
    <row r="827" s="50" customFormat="1" ht="14.4" outlineLevel="1" spans="1:11">
      <c r="A827" s="65">
        <v>824</v>
      </c>
      <c r="B827" s="67" t="s">
        <v>1537</v>
      </c>
      <c r="C827" s="67" t="s">
        <v>1538</v>
      </c>
      <c r="D827" s="63" t="s">
        <v>166</v>
      </c>
      <c r="E827" s="68">
        <v>1</v>
      </c>
      <c r="F827" s="81">
        <v>330</v>
      </c>
      <c r="G827" s="70">
        <f t="shared" si="17"/>
        <v>330</v>
      </c>
      <c r="H827" s="70"/>
      <c r="J827" s="73"/>
      <c r="K827" s="73"/>
    </row>
    <row r="828" s="50" customFormat="1" ht="14.4" outlineLevel="1" spans="1:11">
      <c r="A828" s="65">
        <v>825</v>
      </c>
      <c r="B828" s="67" t="s">
        <v>1539</v>
      </c>
      <c r="C828" s="67" t="s">
        <v>1540</v>
      </c>
      <c r="D828" s="63" t="s">
        <v>166</v>
      </c>
      <c r="E828" s="68">
        <v>1</v>
      </c>
      <c r="F828" s="81">
        <v>382.66</v>
      </c>
      <c r="G828" s="70">
        <f t="shared" si="17"/>
        <v>382.66</v>
      </c>
      <c r="H828" s="70"/>
      <c r="J828" s="73"/>
      <c r="K828" s="73"/>
    </row>
    <row r="829" s="50" customFormat="1" ht="14.4" outlineLevel="1" spans="1:11">
      <c r="A829" s="65">
        <v>826</v>
      </c>
      <c r="B829" s="67" t="s">
        <v>1541</v>
      </c>
      <c r="C829" s="67" t="s">
        <v>1542</v>
      </c>
      <c r="D829" s="63" t="s">
        <v>1543</v>
      </c>
      <c r="E829" s="68">
        <v>1</v>
      </c>
      <c r="F829" s="81">
        <v>2200</v>
      </c>
      <c r="G829" s="70">
        <f t="shared" si="17"/>
        <v>2200</v>
      </c>
      <c r="H829" s="70"/>
      <c r="J829" s="73"/>
      <c r="K829" s="73"/>
    </row>
    <row r="830" s="49" customFormat="1" ht="14.4" outlineLevel="1" spans="1:11">
      <c r="A830" s="65">
        <v>827</v>
      </c>
      <c r="B830" s="67" t="s">
        <v>1544</v>
      </c>
      <c r="C830" s="67" t="s">
        <v>1545</v>
      </c>
      <c r="D830" s="63" t="s">
        <v>1546</v>
      </c>
      <c r="E830" s="68">
        <v>1</v>
      </c>
      <c r="F830" s="69">
        <v>136.2</v>
      </c>
      <c r="G830" s="70">
        <f t="shared" si="17"/>
        <v>136.2</v>
      </c>
      <c r="H830" s="70"/>
      <c r="J830" s="71"/>
      <c r="K830" s="71"/>
    </row>
    <row r="831" s="49" customFormat="1" ht="14.4" outlineLevel="1" spans="1:11">
      <c r="A831" s="65">
        <v>828</v>
      </c>
      <c r="B831" s="67" t="s">
        <v>1547</v>
      </c>
      <c r="C831" s="67" t="s">
        <v>1545</v>
      </c>
      <c r="D831" s="63" t="s">
        <v>1546</v>
      </c>
      <c r="E831" s="68">
        <v>1</v>
      </c>
      <c r="F831" s="69">
        <v>178.3</v>
      </c>
      <c r="G831" s="70">
        <f t="shared" si="17"/>
        <v>178.3</v>
      </c>
      <c r="H831" s="70"/>
      <c r="J831" s="71"/>
      <c r="K831" s="71"/>
    </row>
    <row r="832" s="49" customFormat="1" ht="14.4" outlineLevel="1" spans="1:11">
      <c r="A832" s="65">
        <v>829</v>
      </c>
      <c r="B832" s="67" t="s">
        <v>1548</v>
      </c>
      <c r="C832" s="67" t="s">
        <v>1545</v>
      </c>
      <c r="D832" s="63" t="s">
        <v>90</v>
      </c>
      <c r="E832" s="68">
        <v>1</v>
      </c>
      <c r="F832" s="69">
        <v>588.2</v>
      </c>
      <c r="G832" s="70">
        <f t="shared" si="17"/>
        <v>588.2</v>
      </c>
      <c r="H832" s="70"/>
      <c r="J832" s="71"/>
      <c r="K832" s="71"/>
    </row>
    <row r="833" s="49" customFormat="1" ht="14.4" outlineLevel="1" spans="1:11">
      <c r="A833" s="65">
        <v>830</v>
      </c>
      <c r="B833" s="67" t="s">
        <v>1549</v>
      </c>
      <c r="C833" s="67" t="s">
        <v>1545</v>
      </c>
      <c r="D833" s="63" t="s">
        <v>90</v>
      </c>
      <c r="E833" s="68">
        <v>1</v>
      </c>
      <c r="F833" s="69">
        <v>588.2</v>
      </c>
      <c r="G833" s="70">
        <f t="shared" si="17"/>
        <v>588.2</v>
      </c>
      <c r="H833" s="70"/>
      <c r="J833" s="71"/>
      <c r="K833" s="71"/>
    </row>
    <row r="834" s="50" customFormat="1" ht="14.4" outlineLevel="1" spans="1:11">
      <c r="A834" s="65">
        <v>831</v>
      </c>
      <c r="B834" s="67" t="s">
        <v>1550</v>
      </c>
      <c r="C834" s="67" t="s">
        <v>1551</v>
      </c>
      <c r="D834" s="76" t="s">
        <v>1543</v>
      </c>
      <c r="E834" s="68">
        <v>1</v>
      </c>
      <c r="F834" s="81">
        <v>2180</v>
      </c>
      <c r="G834" s="70">
        <f t="shared" si="17"/>
        <v>2180</v>
      </c>
      <c r="H834" s="70"/>
      <c r="J834" s="73"/>
      <c r="K834" s="73"/>
    </row>
    <row r="835" s="50" customFormat="1" ht="14.4" outlineLevel="1" spans="1:11">
      <c r="A835" s="65">
        <v>832</v>
      </c>
      <c r="B835" s="67" t="s">
        <v>1552</v>
      </c>
      <c r="C835" s="67" t="s">
        <v>1553</v>
      </c>
      <c r="D835" s="76" t="s">
        <v>1543</v>
      </c>
      <c r="E835" s="68">
        <v>1</v>
      </c>
      <c r="F835" s="81">
        <v>2360</v>
      </c>
      <c r="G835" s="70">
        <f t="shared" si="17"/>
        <v>2360</v>
      </c>
      <c r="H835" s="70"/>
      <c r="J835" s="73"/>
      <c r="K835" s="73"/>
    </row>
    <row r="836" s="50" customFormat="1" ht="14.4" outlineLevel="1" spans="1:11">
      <c r="A836" s="65">
        <v>833</v>
      </c>
      <c r="B836" s="67" t="s">
        <v>1554</v>
      </c>
      <c r="C836" s="67" t="s">
        <v>1555</v>
      </c>
      <c r="D836" s="76" t="s">
        <v>1543</v>
      </c>
      <c r="E836" s="68">
        <v>1</v>
      </c>
      <c r="F836" s="81">
        <v>1800</v>
      </c>
      <c r="G836" s="70">
        <f t="shared" si="17"/>
        <v>1800</v>
      </c>
      <c r="H836" s="70"/>
      <c r="J836" s="73"/>
      <c r="K836" s="73"/>
    </row>
    <row r="837" s="50" customFormat="1" ht="14.4" outlineLevel="1" spans="1:11">
      <c r="A837" s="65">
        <v>834</v>
      </c>
      <c r="B837" s="67" t="s">
        <v>1556</v>
      </c>
      <c r="C837" s="67" t="s">
        <v>1555</v>
      </c>
      <c r="D837" s="76" t="s">
        <v>1543</v>
      </c>
      <c r="E837" s="68">
        <v>1</v>
      </c>
      <c r="F837" s="81">
        <v>2551.5</v>
      </c>
      <c r="G837" s="70">
        <f t="shared" si="17"/>
        <v>2551.5</v>
      </c>
      <c r="H837" s="70"/>
      <c r="J837" s="73"/>
      <c r="K837" s="73"/>
    </row>
    <row r="838" s="50" customFormat="1" ht="14.4" outlineLevel="1" spans="1:11">
      <c r="A838" s="65">
        <v>835</v>
      </c>
      <c r="B838" s="67" t="s">
        <v>1557</v>
      </c>
      <c r="C838" s="67" t="s">
        <v>1557</v>
      </c>
      <c r="D838" s="76" t="s">
        <v>650</v>
      </c>
      <c r="E838" s="68">
        <v>1</v>
      </c>
      <c r="F838" s="81">
        <v>800</v>
      </c>
      <c r="G838" s="70">
        <f t="shared" si="17"/>
        <v>800</v>
      </c>
      <c r="H838" s="70"/>
      <c r="J838" s="73"/>
      <c r="K838" s="73"/>
    </row>
    <row r="839" s="50" customFormat="1" ht="14.4" outlineLevel="1" spans="1:11">
      <c r="A839" s="65">
        <v>836</v>
      </c>
      <c r="B839" s="67" t="s">
        <v>1558</v>
      </c>
      <c r="C839" s="67" t="s">
        <v>1559</v>
      </c>
      <c r="D839" s="76" t="s">
        <v>1543</v>
      </c>
      <c r="E839" s="68">
        <v>1</v>
      </c>
      <c r="F839" s="81">
        <v>2100</v>
      </c>
      <c r="G839" s="70">
        <f t="shared" si="17"/>
        <v>2100</v>
      </c>
      <c r="H839" s="70"/>
      <c r="J839" s="73"/>
      <c r="K839" s="73"/>
    </row>
    <row r="840" s="49" customFormat="1" ht="14.4" spans="1:11">
      <c r="A840" s="65">
        <v>837</v>
      </c>
      <c r="B840" s="67" t="s">
        <v>1560</v>
      </c>
      <c r="C840" s="67" t="s">
        <v>1561</v>
      </c>
      <c r="D840" s="68" t="s">
        <v>102</v>
      </c>
      <c r="E840" s="81">
        <v>1</v>
      </c>
      <c r="F840" s="70">
        <v>2000</v>
      </c>
      <c r="G840" s="68">
        <v>2000</v>
      </c>
      <c r="H840" s="75"/>
      <c r="K840" s="71"/>
    </row>
    <row r="841" s="49" customFormat="1" ht="55.2" spans="1:11">
      <c r="A841" s="65">
        <v>838</v>
      </c>
      <c r="B841" s="72" t="s">
        <v>122</v>
      </c>
      <c r="C841" s="67" t="s">
        <v>123</v>
      </c>
      <c r="D841" s="63" t="s">
        <v>102</v>
      </c>
      <c r="E841" s="63">
        <v>1</v>
      </c>
      <c r="F841" s="82">
        <v>0.03</v>
      </c>
      <c r="G841" s="83">
        <f>ROUND(SUM(G4:G839)*F841,2)</f>
        <v>17957.25</v>
      </c>
      <c r="H841" s="75"/>
      <c r="K841" s="71"/>
    </row>
    <row r="842" s="49" customFormat="1" ht="27.6" spans="1:11">
      <c r="A842" s="65">
        <v>839</v>
      </c>
      <c r="B842" s="72" t="s">
        <v>124</v>
      </c>
      <c r="C842" s="67" t="s">
        <v>125</v>
      </c>
      <c r="D842" s="63" t="s">
        <v>102</v>
      </c>
      <c r="E842" s="63">
        <v>1</v>
      </c>
      <c r="F842" s="82">
        <v>0.05</v>
      </c>
      <c r="G842" s="83">
        <f>ROUND(SUM(G4:G841)*F842,2)</f>
        <v>30926.61</v>
      </c>
      <c r="H842" s="75"/>
      <c r="K842" s="71"/>
    </row>
    <row r="843" s="49" customFormat="1" ht="27.6" spans="1:11">
      <c r="A843" s="65">
        <v>840</v>
      </c>
      <c r="B843" s="72" t="s">
        <v>126</v>
      </c>
      <c r="C843" s="67" t="s">
        <v>127</v>
      </c>
      <c r="D843" s="63" t="s">
        <v>102</v>
      </c>
      <c r="E843" s="63">
        <v>1</v>
      </c>
      <c r="F843" s="82">
        <v>0.08</v>
      </c>
      <c r="G843" s="83">
        <f>ROUND(SUM(G4:G842)*F843,2)</f>
        <v>51956.71</v>
      </c>
      <c r="H843" s="75"/>
      <c r="K843" s="71"/>
    </row>
    <row r="844" s="49" customFormat="1" ht="14.4" spans="1:11">
      <c r="A844" s="65">
        <v>841</v>
      </c>
      <c r="B844" s="72" t="s">
        <v>160</v>
      </c>
      <c r="C844" s="67"/>
      <c r="D844" s="63"/>
      <c r="E844" s="63"/>
      <c r="F844" s="82"/>
      <c r="G844" s="83">
        <f>ROUND(SUM(G4:G843),2)</f>
        <v>701415.57</v>
      </c>
      <c r="H844" s="75"/>
      <c r="K844" s="71"/>
    </row>
    <row r="845" s="49" customFormat="1" ht="27.6" spans="1:11">
      <c r="A845" s="65">
        <v>842</v>
      </c>
      <c r="B845" s="72" t="s">
        <v>129</v>
      </c>
      <c r="C845" s="67" t="s">
        <v>130</v>
      </c>
      <c r="D845" s="63"/>
      <c r="E845" s="84"/>
      <c r="F845" s="82">
        <v>0.09</v>
      </c>
      <c r="G845" s="83">
        <f>ROUND(G844*F845,2)</f>
        <v>63127.4</v>
      </c>
      <c r="H845" s="75"/>
      <c r="K845" s="71"/>
    </row>
    <row r="846" s="52" customFormat="1" ht="14.4" spans="1:11">
      <c r="A846" s="65">
        <v>843</v>
      </c>
      <c r="B846" s="72" t="s">
        <v>131</v>
      </c>
      <c r="C846" s="72"/>
      <c r="D846" s="85"/>
      <c r="E846" s="85"/>
      <c r="F846" s="85"/>
      <c r="G846" s="86">
        <f>SUM(G844:G845)</f>
        <v>764542.97</v>
      </c>
      <c r="H846" s="87"/>
      <c r="K846" s="88"/>
    </row>
  </sheetData>
  <autoFilter xmlns:etc="http://www.wps.cn/officeDocument/2017/etCustomData" ref="A3:J846" etc:filterBottomFollowUsedRange="0">
    <extLst/>
  </autoFilter>
  <mergeCells count="9">
    <mergeCell ref="A1:H1"/>
    <mergeCell ref="F2:G2"/>
    <mergeCell ref="A2:A3"/>
    <mergeCell ref="B2:B3"/>
    <mergeCell ref="C2:C3"/>
    <mergeCell ref="C221:C236"/>
    <mergeCell ref="D2:D3"/>
    <mergeCell ref="E2:E3"/>
    <mergeCell ref="H2:H3"/>
  </mergeCells>
  <pageMargins left="0.75" right="0.75" top="1" bottom="1" header="0.5" footer="0.5"/>
  <pageSetup paperSize="9" scale="71" orientation="portrait"/>
  <headerFooter/>
  <colBreaks count="1" manualBreakCount="1">
    <brk id="8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6"/>
  <sheetViews>
    <sheetView topLeftCell="A43" workbookViewId="0">
      <selection activeCell="F49" sqref="F49"/>
    </sheetView>
  </sheetViews>
  <sheetFormatPr defaultColWidth="6.92857142857143" defaultRowHeight="15.6" outlineLevelCol="7"/>
  <cols>
    <col min="1" max="1" width="7.35714285714286" style="24" customWidth="1"/>
    <col min="2" max="2" width="17" style="25" customWidth="1"/>
    <col min="3" max="3" width="25.7083333333333" style="24" customWidth="1"/>
    <col min="4" max="4" width="4.07142857142857" style="24" customWidth="1"/>
    <col min="5" max="5" width="6.57142857142857" style="26" customWidth="1"/>
    <col min="6" max="6" width="7.07142857142857" style="26" customWidth="1"/>
    <col min="7" max="7" width="9.57142857142857" style="26" customWidth="1"/>
    <col min="8" max="8" width="9.20833333333333" style="26"/>
    <col min="9" max="9" width="9.20833333333333" style="24"/>
    <col min="10" max="10" width="8.70833333333333" style="24" customWidth="1"/>
    <col min="11" max="16384" width="6.92857142857143" style="24"/>
  </cols>
  <sheetData>
    <row r="1" ht="43.95" customHeight="1" spans="1:8">
      <c r="A1" s="27" t="s">
        <v>1562</v>
      </c>
      <c r="B1" s="27"/>
      <c r="C1" s="27"/>
      <c r="D1" s="27"/>
      <c r="E1" s="27"/>
      <c r="F1" s="27"/>
      <c r="G1" s="27"/>
      <c r="H1" s="27"/>
    </row>
    <row r="2" spans="1:7">
      <c r="A2" s="28" t="s">
        <v>1563</v>
      </c>
      <c r="B2" s="28"/>
      <c r="C2" s="28"/>
      <c r="D2" s="28"/>
      <c r="E2" s="29"/>
      <c r="F2" s="29"/>
      <c r="G2" s="29"/>
    </row>
    <row r="3" spans="1:8">
      <c r="A3" s="30" t="s">
        <v>25</v>
      </c>
      <c r="B3" s="31" t="s">
        <v>38</v>
      </c>
      <c r="C3" s="30" t="s">
        <v>39</v>
      </c>
      <c r="D3" s="30" t="s">
        <v>136</v>
      </c>
      <c r="E3" s="30" t="s">
        <v>41</v>
      </c>
      <c r="F3" s="30" t="s">
        <v>137</v>
      </c>
      <c r="G3" s="30"/>
      <c r="H3" s="30" t="s">
        <v>28</v>
      </c>
    </row>
    <row r="4" spans="1:8">
      <c r="A4" s="30"/>
      <c r="B4" s="31"/>
      <c r="C4" s="30"/>
      <c r="D4" s="30"/>
      <c r="E4" s="30"/>
      <c r="F4" s="30" t="s">
        <v>42</v>
      </c>
      <c r="G4" s="30" t="s">
        <v>43</v>
      </c>
      <c r="H4" s="30"/>
    </row>
    <row r="5" ht="72" spans="1:8">
      <c r="A5" s="30">
        <v>1</v>
      </c>
      <c r="B5" s="32" t="s">
        <v>1564</v>
      </c>
      <c r="C5" s="33" t="s">
        <v>1565</v>
      </c>
      <c r="D5" s="34" t="s">
        <v>48</v>
      </c>
      <c r="E5" s="35">
        <f>(4+6)*2</f>
        <v>20</v>
      </c>
      <c r="F5" s="36">
        <v>186.22</v>
      </c>
      <c r="G5" s="37">
        <f t="shared" ref="G5:G28" si="0">ROUND(E5*F5,2)</f>
        <v>3724.4</v>
      </c>
      <c r="H5" s="38"/>
    </row>
    <row r="6" ht="72" spans="1:8">
      <c r="A6" s="30">
        <v>2</v>
      </c>
      <c r="B6" s="32" t="s">
        <v>1566</v>
      </c>
      <c r="C6" s="33" t="s">
        <v>1567</v>
      </c>
      <c r="D6" s="34" t="s">
        <v>48</v>
      </c>
      <c r="E6" s="35">
        <v>20</v>
      </c>
      <c r="F6" s="35">
        <v>226.8</v>
      </c>
      <c r="G6" s="37">
        <f t="shared" si="0"/>
        <v>4536</v>
      </c>
      <c r="H6" s="30"/>
    </row>
    <row r="7" spans="1:8">
      <c r="A7" s="30">
        <v>3</v>
      </c>
      <c r="B7" s="39" t="s">
        <v>1568</v>
      </c>
      <c r="C7" s="40" t="s">
        <v>1569</v>
      </c>
      <c r="D7" s="41" t="s">
        <v>48</v>
      </c>
      <c r="E7" s="35">
        <v>50</v>
      </c>
      <c r="F7" s="35">
        <v>27.8</v>
      </c>
      <c r="G7" s="37">
        <f t="shared" si="0"/>
        <v>1390</v>
      </c>
      <c r="H7" s="30"/>
    </row>
    <row r="8" spans="1:8">
      <c r="A8" s="30">
        <v>4</v>
      </c>
      <c r="B8" s="39" t="s">
        <v>1570</v>
      </c>
      <c r="C8" s="40" t="s">
        <v>1569</v>
      </c>
      <c r="D8" s="41" t="s">
        <v>48</v>
      </c>
      <c r="E8" s="35">
        <v>50</v>
      </c>
      <c r="F8" s="35">
        <v>152.6</v>
      </c>
      <c r="G8" s="37">
        <f t="shared" si="0"/>
        <v>7630</v>
      </c>
      <c r="H8" s="30"/>
    </row>
    <row r="9" ht="43.2" spans="1:8">
      <c r="A9" s="30">
        <v>5</v>
      </c>
      <c r="B9" s="39" t="s">
        <v>1571</v>
      </c>
      <c r="C9" s="40" t="s">
        <v>1572</v>
      </c>
      <c r="D9" s="41" t="s">
        <v>70</v>
      </c>
      <c r="E9" s="35">
        <v>1</v>
      </c>
      <c r="F9" s="35">
        <v>572.3</v>
      </c>
      <c r="G9" s="37">
        <f t="shared" si="0"/>
        <v>572.3</v>
      </c>
      <c r="H9" s="30"/>
    </row>
    <row r="10" spans="1:8">
      <c r="A10" s="30">
        <v>6</v>
      </c>
      <c r="B10" s="39" t="s">
        <v>1573</v>
      </c>
      <c r="C10" s="40" t="s">
        <v>1574</v>
      </c>
      <c r="D10" s="41" t="s">
        <v>55</v>
      </c>
      <c r="E10" s="35">
        <f>20*0.4</f>
        <v>8</v>
      </c>
      <c r="F10" s="41">
        <v>32.8</v>
      </c>
      <c r="G10" s="37">
        <f t="shared" si="0"/>
        <v>262.4</v>
      </c>
      <c r="H10" s="30"/>
    </row>
    <row r="11" spans="1:8">
      <c r="A11" s="30">
        <v>7</v>
      </c>
      <c r="B11" s="32" t="s">
        <v>1575</v>
      </c>
      <c r="C11" s="32" t="s">
        <v>1576</v>
      </c>
      <c r="D11" s="35" t="s">
        <v>70</v>
      </c>
      <c r="E11" s="35">
        <f>0.2*0.2*20*2</f>
        <v>1.6</v>
      </c>
      <c r="F11" s="35">
        <v>638.2</v>
      </c>
      <c r="G11" s="37">
        <f t="shared" si="0"/>
        <v>1021.12</v>
      </c>
      <c r="H11" s="30"/>
    </row>
    <row r="12" spans="1:8">
      <c r="A12" s="30">
        <v>8</v>
      </c>
      <c r="B12" s="32" t="s">
        <v>1577</v>
      </c>
      <c r="C12" s="32" t="s">
        <v>1576</v>
      </c>
      <c r="D12" s="35" t="s">
        <v>70</v>
      </c>
      <c r="E12" s="35">
        <f>0.2*0.2*3*4</f>
        <v>0.48</v>
      </c>
      <c r="F12" s="35">
        <v>638.2</v>
      </c>
      <c r="G12" s="37">
        <f t="shared" si="0"/>
        <v>306.34</v>
      </c>
      <c r="H12" s="30"/>
    </row>
    <row r="13" ht="28.8" spans="1:8">
      <c r="A13" s="30">
        <v>9</v>
      </c>
      <c r="B13" s="32" t="s">
        <v>1578</v>
      </c>
      <c r="C13" s="33" t="s">
        <v>1579</v>
      </c>
      <c r="D13" s="35" t="s">
        <v>70</v>
      </c>
      <c r="E13" s="35">
        <f>0.12*4*6</f>
        <v>2.88</v>
      </c>
      <c r="F13" s="35">
        <v>638.2</v>
      </c>
      <c r="G13" s="37">
        <f t="shared" si="0"/>
        <v>1838.02</v>
      </c>
      <c r="H13" s="30"/>
    </row>
    <row r="14" spans="1:8">
      <c r="A14" s="30">
        <v>10</v>
      </c>
      <c r="B14" s="32" t="s">
        <v>1580</v>
      </c>
      <c r="C14" s="32" t="s">
        <v>1581</v>
      </c>
      <c r="D14" s="35" t="s">
        <v>332</v>
      </c>
      <c r="E14" s="35">
        <v>0.5</v>
      </c>
      <c r="F14" s="35">
        <v>6282.6</v>
      </c>
      <c r="G14" s="37">
        <f t="shared" si="0"/>
        <v>3141.3</v>
      </c>
      <c r="H14" s="30"/>
    </row>
    <row r="15" spans="1:8">
      <c r="A15" s="30">
        <v>11</v>
      </c>
      <c r="B15" s="32" t="s">
        <v>1582</v>
      </c>
      <c r="C15" s="32" t="s">
        <v>1583</v>
      </c>
      <c r="D15" s="35" t="s">
        <v>332</v>
      </c>
      <c r="E15" s="35">
        <v>1</v>
      </c>
      <c r="F15" s="35">
        <v>6282.6</v>
      </c>
      <c r="G15" s="37">
        <f t="shared" si="0"/>
        <v>6282.6</v>
      </c>
      <c r="H15" s="30"/>
    </row>
    <row r="16" spans="1:8">
      <c r="A16" s="30">
        <v>12</v>
      </c>
      <c r="B16" s="32" t="s">
        <v>1584</v>
      </c>
      <c r="C16" s="32" t="s">
        <v>1585</v>
      </c>
      <c r="D16" s="35" t="s">
        <v>332</v>
      </c>
      <c r="E16" s="35">
        <v>0.5</v>
      </c>
      <c r="F16" s="35">
        <v>6282.6</v>
      </c>
      <c r="G16" s="37">
        <f t="shared" si="0"/>
        <v>3141.3</v>
      </c>
      <c r="H16" s="30"/>
    </row>
    <row r="17" spans="1:8">
      <c r="A17" s="30">
        <v>13</v>
      </c>
      <c r="B17" s="32" t="s">
        <v>1586</v>
      </c>
      <c r="C17" s="32" t="s">
        <v>1587</v>
      </c>
      <c r="D17" s="35" t="s">
        <v>332</v>
      </c>
      <c r="E17" s="35">
        <v>0.8</v>
      </c>
      <c r="F17" s="35">
        <v>6282.6</v>
      </c>
      <c r="G17" s="37">
        <f t="shared" si="0"/>
        <v>5026.08</v>
      </c>
      <c r="H17" s="30"/>
    </row>
    <row r="18" spans="1:8">
      <c r="A18" s="30">
        <v>14</v>
      </c>
      <c r="B18" s="32" t="s">
        <v>1588</v>
      </c>
      <c r="C18" s="32" t="s">
        <v>1589</v>
      </c>
      <c r="D18" s="35" t="s">
        <v>332</v>
      </c>
      <c r="E18" s="35">
        <v>0.5</v>
      </c>
      <c r="F18" s="35">
        <v>6568.2</v>
      </c>
      <c r="G18" s="37">
        <f t="shared" si="0"/>
        <v>3284.1</v>
      </c>
      <c r="H18" s="30"/>
    </row>
    <row r="19" spans="1:8">
      <c r="A19" s="30">
        <v>15</v>
      </c>
      <c r="B19" s="32" t="s">
        <v>1590</v>
      </c>
      <c r="C19" s="32" t="s">
        <v>1591</v>
      </c>
      <c r="D19" s="35" t="s">
        <v>332</v>
      </c>
      <c r="E19" s="35">
        <v>0.5</v>
      </c>
      <c r="F19" s="35">
        <v>6568.2</v>
      </c>
      <c r="G19" s="37">
        <f t="shared" si="0"/>
        <v>3284.1</v>
      </c>
      <c r="H19" s="30"/>
    </row>
    <row r="20" spans="1:8">
      <c r="A20" s="30">
        <v>16</v>
      </c>
      <c r="B20" s="32" t="s">
        <v>1592</v>
      </c>
      <c r="C20" s="33" t="s">
        <v>1593</v>
      </c>
      <c r="D20" s="35" t="s">
        <v>55</v>
      </c>
      <c r="E20" s="35">
        <f>20*0.2*2*2</f>
        <v>16</v>
      </c>
      <c r="F20" s="35">
        <v>88.36</v>
      </c>
      <c r="G20" s="37">
        <f t="shared" si="0"/>
        <v>1413.76</v>
      </c>
      <c r="H20" s="30"/>
    </row>
    <row r="21" spans="1:8">
      <c r="A21" s="30">
        <v>17</v>
      </c>
      <c r="B21" s="32" t="s">
        <v>1594</v>
      </c>
      <c r="C21" s="33" t="s">
        <v>1593</v>
      </c>
      <c r="D21" s="35" t="s">
        <v>55</v>
      </c>
      <c r="E21" s="35">
        <f>0.8*3*4</f>
        <v>9.6</v>
      </c>
      <c r="F21" s="35">
        <v>88.36</v>
      </c>
      <c r="G21" s="37">
        <f t="shared" si="0"/>
        <v>848.26</v>
      </c>
      <c r="H21" s="30"/>
    </row>
    <row r="22" ht="28.8" spans="1:8">
      <c r="A22" s="30">
        <v>18</v>
      </c>
      <c r="B22" s="32" t="s">
        <v>1595</v>
      </c>
      <c r="C22" s="33" t="s">
        <v>1596</v>
      </c>
      <c r="D22" s="35" t="s">
        <v>55</v>
      </c>
      <c r="E22" s="35">
        <v>20</v>
      </c>
      <c r="F22" s="35">
        <v>82.3</v>
      </c>
      <c r="G22" s="37">
        <f t="shared" si="0"/>
        <v>1646</v>
      </c>
      <c r="H22" s="30"/>
    </row>
    <row r="23" spans="1:8">
      <c r="A23" s="30">
        <v>19</v>
      </c>
      <c r="B23" s="32" t="s">
        <v>1597</v>
      </c>
      <c r="C23" s="33" t="s">
        <v>1593</v>
      </c>
      <c r="D23" s="35" t="s">
        <v>55</v>
      </c>
      <c r="E23" s="35">
        <f>24</f>
        <v>24</v>
      </c>
      <c r="F23" s="35">
        <v>88.36</v>
      </c>
      <c r="G23" s="37">
        <f t="shared" si="0"/>
        <v>2120.64</v>
      </c>
      <c r="H23" s="30"/>
    </row>
    <row r="24" ht="57.6" spans="1:8">
      <c r="A24" s="30">
        <v>20</v>
      </c>
      <c r="B24" s="32" t="s">
        <v>1598</v>
      </c>
      <c r="C24" s="33" t="s">
        <v>1599</v>
      </c>
      <c r="D24" s="35" t="s">
        <v>70</v>
      </c>
      <c r="E24" s="35">
        <f>(24*3-2.5*2.8)*0.2</f>
        <v>13</v>
      </c>
      <c r="F24" s="35">
        <v>723.6</v>
      </c>
      <c r="G24" s="37">
        <f t="shared" si="0"/>
        <v>9406.8</v>
      </c>
      <c r="H24" s="30"/>
    </row>
    <row r="25" ht="115.2" spans="1:8">
      <c r="A25" s="30">
        <v>21</v>
      </c>
      <c r="B25" s="32" t="s">
        <v>1600</v>
      </c>
      <c r="C25" s="33" t="s">
        <v>1601</v>
      </c>
      <c r="D25" s="35" t="s">
        <v>48</v>
      </c>
      <c r="E25" s="35">
        <f>15</f>
        <v>15</v>
      </c>
      <c r="F25" s="35">
        <v>586.1</v>
      </c>
      <c r="G25" s="37">
        <f t="shared" si="0"/>
        <v>8791.5</v>
      </c>
      <c r="H25" s="30"/>
    </row>
    <row r="26" spans="1:8">
      <c r="A26" s="30">
        <v>22</v>
      </c>
      <c r="B26" s="32" t="s">
        <v>1602</v>
      </c>
      <c r="C26" s="33" t="s">
        <v>1603</v>
      </c>
      <c r="D26" s="35" t="s">
        <v>48</v>
      </c>
      <c r="E26" s="35">
        <v>15</v>
      </c>
      <c r="F26" s="35">
        <v>57.6</v>
      </c>
      <c r="G26" s="37">
        <f t="shared" si="0"/>
        <v>864</v>
      </c>
      <c r="H26" s="30"/>
    </row>
    <row r="27" ht="43.2" spans="1:8">
      <c r="A27" s="30">
        <v>23</v>
      </c>
      <c r="B27" s="32" t="s">
        <v>1604</v>
      </c>
      <c r="C27" s="33" t="s">
        <v>1605</v>
      </c>
      <c r="D27" s="35" t="s">
        <v>55</v>
      </c>
      <c r="E27" s="35">
        <f>23*3-2.5*2.8-0.6*1.2</f>
        <v>61.28</v>
      </c>
      <c r="F27" s="42">
        <v>37.6</v>
      </c>
      <c r="G27" s="37">
        <f t="shared" si="0"/>
        <v>2304.13</v>
      </c>
      <c r="H27" s="30"/>
    </row>
    <row r="28" ht="72" spans="1:8">
      <c r="A28" s="30">
        <v>24</v>
      </c>
      <c r="B28" s="32" t="s">
        <v>1606</v>
      </c>
      <c r="C28" s="33" t="s">
        <v>1607</v>
      </c>
      <c r="D28" s="35" t="s">
        <v>55</v>
      </c>
      <c r="E28" s="35">
        <f>(4*6-2.5)*1.5</f>
        <v>32.25</v>
      </c>
      <c r="F28" s="42">
        <v>220.8</v>
      </c>
      <c r="G28" s="37">
        <f t="shared" si="0"/>
        <v>7120.8</v>
      </c>
      <c r="H28" s="30"/>
    </row>
    <row r="29" ht="57.6" spans="1:8">
      <c r="A29" s="30">
        <v>25</v>
      </c>
      <c r="B29" s="32" t="s">
        <v>1608</v>
      </c>
      <c r="C29" s="33" t="s">
        <v>1609</v>
      </c>
      <c r="D29" s="35" t="s">
        <v>55</v>
      </c>
      <c r="E29" s="35">
        <f>24*3-2.5*2.8-0.6*1.2</f>
        <v>64.28</v>
      </c>
      <c r="F29" s="42">
        <v>57.1</v>
      </c>
      <c r="G29" s="37">
        <f t="shared" ref="G29:G33" si="1">ROUND(E29*F29,2)</f>
        <v>3670.39</v>
      </c>
      <c r="H29" s="30"/>
    </row>
    <row r="30" ht="43.2" spans="1:8">
      <c r="A30" s="30">
        <v>26</v>
      </c>
      <c r="B30" s="32" t="s">
        <v>1610</v>
      </c>
      <c r="C30" s="33" t="s">
        <v>1611</v>
      </c>
      <c r="D30" s="35" t="s">
        <v>55</v>
      </c>
      <c r="E30" s="35">
        <v>57</v>
      </c>
      <c r="F30" s="35">
        <v>42.88</v>
      </c>
      <c r="G30" s="37">
        <f t="shared" si="1"/>
        <v>2444.16</v>
      </c>
      <c r="H30" s="30"/>
    </row>
    <row r="31" ht="28.8" spans="1:8">
      <c r="A31" s="30">
        <v>27</v>
      </c>
      <c r="B31" s="32" t="s">
        <v>1612</v>
      </c>
      <c r="C31" s="33" t="s">
        <v>1613</v>
      </c>
      <c r="D31" s="35" t="s">
        <v>55</v>
      </c>
      <c r="E31" s="35">
        <v>66</v>
      </c>
      <c r="F31" s="35">
        <v>75.62</v>
      </c>
      <c r="G31" s="37">
        <f t="shared" si="1"/>
        <v>4990.92</v>
      </c>
      <c r="H31" s="30"/>
    </row>
    <row r="32" ht="43.2" spans="1:8">
      <c r="A32" s="30">
        <v>28</v>
      </c>
      <c r="B32" s="32" t="s">
        <v>1614</v>
      </c>
      <c r="C32" s="33" t="s">
        <v>1615</v>
      </c>
      <c r="D32" s="35" t="s">
        <v>55</v>
      </c>
      <c r="E32" s="35">
        <v>20</v>
      </c>
      <c r="F32" s="35">
        <v>86.1</v>
      </c>
      <c r="G32" s="37">
        <f t="shared" si="1"/>
        <v>1722</v>
      </c>
      <c r="H32" s="30"/>
    </row>
    <row r="33" ht="28.8" spans="1:8">
      <c r="A33" s="30">
        <v>29</v>
      </c>
      <c r="B33" s="32" t="s">
        <v>1616</v>
      </c>
      <c r="C33" s="33" t="s">
        <v>1617</v>
      </c>
      <c r="D33" s="35" t="s">
        <v>55</v>
      </c>
      <c r="E33" s="35">
        <v>20</v>
      </c>
      <c r="F33" s="35">
        <v>192.6</v>
      </c>
      <c r="G33" s="37">
        <f t="shared" si="1"/>
        <v>3852</v>
      </c>
      <c r="H33" s="30"/>
    </row>
    <row r="34" ht="72" spans="1:8">
      <c r="A34" s="30">
        <v>30</v>
      </c>
      <c r="B34" s="32" t="s">
        <v>1618</v>
      </c>
      <c r="C34" s="33" t="s">
        <v>1619</v>
      </c>
      <c r="D34" s="35" t="s">
        <v>55</v>
      </c>
      <c r="E34" s="35">
        <v>36</v>
      </c>
      <c r="F34" s="35">
        <v>273.6</v>
      </c>
      <c r="G34" s="37">
        <f t="shared" ref="G34:G49" si="2">ROUND(E34*F34,2)</f>
        <v>9849.6</v>
      </c>
      <c r="H34" s="30"/>
    </row>
    <row r="35" ht="57.6" spans="1:8">
      <c r="A35" s="30">
        <v>31</v>
      </c>
      <c r="B35" s="32" t="s">
        <v>1620</v>
      </c>
      <c r="C35" s="33" t="s">
        <v>1621</v>
      </c>
      <c r="D35" s="35" t="s">
        <v>55</v>
      </c>
      <c r="E35" s="35">
        <v>20</v>
      </c>
      <c r="F35" s="35">
        <v>178.2</v>
      </c>
      <c r="G35" s="37">
        <f t="shared" si="2"/>
        <v>3564</v>
      </c>
      <c r="H35" s="30"/>
    </row>
    <row r="36" ht="43.2" spans="1:8">
      <c r="A36" s="30">
        <v>32</v>
      </c>
      <c r="B36" s="32" t="s">
        <v>1622</v>
      </c>
      <c r="C36" s="43" t="s">
        <v>1623</v>
      </c>
      <c r="D36" s="35" t="s">
        <v>55</v>
      </c>
      <c r="E36" s="35">
        <v>1</v>
      </c>
      <c r="F36" s="35">
        <v>988.2</v>
      </c>
      <c r="G36" s="37">
        <f t="shared" si="2"/>
        <v>988.2</v>
      </c>
      <c r="H36" s="30"/>
    </row>
    <row r="37" ht="57.6" spans="1:8">
      <c r="A37" s="30">
        <v>33</v>
      </c>
      <c r="B37" s="32" t="s">
        <v>1624</v>
      </c>
      <c r="C37" s="33" t="s">
        <v>1625</v>
      </c>
      <c r="D37" s="35" t="s">
        <v>55</v>
      </c>
      <c r="E37" s="35">
        <f>2.5*2.8</f>
        <v>7</v>
      </c>
      <c r="F37" s="35">
        <v>726.3</v>
      </c>
      <c r="G37" s="37">
        <f t="shared" si="2"/>
        <v>5084.1</v>
      </c>
      <c r="H37" s="30"/>
    </row>
    <row r="38" ht="28.8" spans="1:8">
      <c r="A38" s="30">
        <v>34</v>
      </c>
      <c r="B38" s="32" t="s">
        <v>1626</v>
      </c>
      <c r="C38" s="33" t="s">
        <v>1627</v>
      </c>
      <c r="D38" s="35" t="s">
        <v>96</v>
      </c>
      <c r="E38" s="35">
        <v>1</v>
      </c>
      <c r="F38" s="35">
        <v>116.8</v>
      </c>
      <c r="G38" s="37">
        <f t="shared" si="2"/>
        <v>116.8</v>
      </c>
      <c r="H38" s="30"/>
    </row>
    <row r="39" ht="28.8" spans="1:8">
      <c r="A39" s="30">
        <v>35</v>
      </c>
      <c r="B39" s="32" t="s">
        <v>1628</v>
      </c>
      <c r="C39" s="33" t="s">
        <v>1629</v>
      </c>
      <c r="D39" s="35" t="s">
        <v>55</v>
      </c>
      <c r="E39" s="35">
        <f>24*3</f>
        <v>72</v>
      </c>
      <c r="F39" s="35">
        <v>95.2</v>
      </c>
      <c r="G39" s="37">
        <f t="shared" si="2"/>
        <v>6854.4</v>
      </c>
      <c r="H39" s="30"/>
    </row>
    <row r="40" ht="28.8" spans="1:8">
      <c r="A40" s="30">
        <v>36</v>
      </c>
      <c r="B40" s="32" t="s">
        <v>1630</v>
      </c>
      <c r="C40" s="33" t="s">
        <v>1631</v>
      </c>
      <c r="D40" s="35" t="s">
        <v>48</v>
      </c>
      <c r="E40" s="35">
        <v>20</v>
      </c>
      <c r="F40" s="35">
        <v>48.28</v>
      </c>
      <c r="G40" s="37">
        <f t="shared" si="2"/>
        <v>965.6</v>
      </c>
      <c r="H40" s="30"/>
    </row>
    <row r="41" ht="28.8" spans="1:8">
      <c r="A41" s="30">
        <v>37</v>
      </c>
      <c r="B41" s="32" t="s">
        <v>1632</v>
      </c>
      <c r="C41" s="33" t="s">
        <v>1633</v>
      </c>
      <c r="D41" s="35" t="s">
        <v>96</v>
      </c>
      <c r="E41" s="35">
        <v>1</v>
      </c>
      <c r="F41" s="35">
        <v>50.6</v>
      </c>
      <c r="G41" s="37">
        <f t="shared" si="2"/>
        <v>50.6</v>
      </c>
      <c r="H41" s="30"/>
    </row>
    <row r="42" spans="1:8">
      <c r="A42" s="30">
        <v>38</v>
      </c>
      <c r="B42" s="32" t="s">
        <v>1634</v>
      </c>
      <c r="C42" s="32" t="s">
        <v>1635</v>
      </c>
      <c r="D42" s="35" t="s">
        <v>96</v>
      </c>
      <c r="E42" s="35">
        <v>2</v>
      </c>
      <c r="F42" s="35">
        <v>126.12</v>
      </c>
      <c r="G42" s="37">
        <f t="shared" si="2"/>
        <v>252.24</v>
      </c>
      <c r="H42" s="30"/>
    </row>
    <row r="43" ht="43.2" spans="1:8">
      <c r="A43" s="30">
        <v>39</v>
      </c>
      <c r="B43" s="32" t="s">
        <v>1636</v>
      </c>
      <c r="C43" s="33" t="s">
        <v>1637</v>
      </c>
      <c r="D43" s="35" t="s">
        <v>48</v>
      </c>
      <c r="E43" s="35">
        <v>20</v>
      </c>
      <c r="F43" s="35">
        <v>8.62</v>
      </c>
      <c r="G43" s="37">
        <f t="shared" si="2"/>
        <v>172.4</v>
      </c>
      <c r="H43" s="30"/>
    </row>
    <row r="44" ht="28.8" spans="1:8">
      <c r="A44" s="30">
        <v>40</v>
      </c>
      <c r="B44" s="32" t="s">
        <v>1638</v>
      </c>
      <c r="C44" s="33" t="s">
        <v>1639</v>
      </c>
      <c r="D44" s="35" t="s">
        <v>48</v>
      </c>
      <c r="E44" s="35">
        <v>63</v>
      </c>
      <c r="F44" s="35">
        <v>7.51</v>
      </c>
      <c r="G44" s="37">
        <f t="shared" si="2"/>
        <v>473.13</v>
      </c>
      <c r="H44" s="30"/>
    </row>
    <row r="45" spans="1:8">
      <c r="A45" s="30">
        <v>41</v>
      </c>
      <c r="B45" s="32" t="s">
        <v>1640</v>
      </c>
      <c r="C45" s="32" t="s">
        <v>1641</v>
      </c>
      <c r="D45" s="35" t="s">
        <v>96</v>
      </c>
      <c r="E45" s="35">
        <v>1</v>
      </c>
      <c r="F45" s="35">
        <v>16.38</v>
      </c>
      <c r="G45" s="37">
        <f t="shared" si="2"/>
        <v>16.38</v>
      </c>
      <c r="H45" s="30"/>
    </row>
    <row r="46" ht="28.8" spans="1:8">
      <c r="A46" s="30">
        <v>42</v>
      </c>
      <c r="B46" s="32" t="s">
        <v>1642</v>
      </c>
      <c r="C46" s="33" t="s">
        <v>1643</v>
      </c>
      <c r="D46" s="35" t="s">
        <v>48</v>
      </c>
      <c r="E46" s="35">
        <v>3</v>
      </c>
      <c r="F46" s="35">
        <v>76.11</v>
      </c>
      <c r="G46" s="37">
        <f t="shared" si="2"/>
        <v>228.33</v>
      </c>
      <c r="H46" s="30"/>
    </row>
    <row r="47" spans="1:8">
      <c r="A47" s="30">
        <v>43</v>
      </c>
      <c r="B47" s="32" t="s">
        <v>1644</v>
      </c>
      <c r="C47" s="32" t="s">
        <v>1645</v>
      </c>
      <c r="D47" s="35" t="s">
        <v>96</v>
      </c>
      <c r="E47" s="35">
        <v>1</v>
      </c>
      <c r="F47" s="35">
        <v>43.6</v>
      </c>
      <c r="G47" s="37">
        <f t="shared" si="2"/>
        <v>43.6</v>
      </c>
      <c r="H47" s="30"/>
    </row>
    <row r="48" ht="72" spans="1:8">
      <c r="A48" s="30">
        <v>44</v>
      </c>
      <c r="B48" s="31" t="s">
        <v>158</v>
      </c>
      <c r="C48" s="31" t="s">
        <v>159</v>
      </c>
      <c r="D48" s="30" t="s">
        <v>102</v>
      </c>
      <c r="E48" s="30">
        <v>1</v>
      </c>
      <c r="F48" s="30">
        <v>22800</v>
      </c>
      <c r="G48" s="37">
        <f t="shared" si="2"/>
        <v>22800</v>
      </c>
      <c r="H48" s="30"/>
    </row>
    <row r="49" ht="28.8" spans="1:8">
      <c r="A49" s="30">
        <v>45</v>
      </c>
      <c r="B49" s="32" t="s">
        <v>1646</v>
      </c>
      <c r="C49" s="33" t="s">
        <v>1647</v>
      </c>
      <c r="D49" s="44" t="s">
        <v>55</v>
      </c>
      <c r="E49" s="35">
        <v>20</v>
      </c>
      <c r="F49" s="35">
        <v>72.3</v>
      </c>
      <c r="G49" s="37">
        <f t="shared" si="2"/>
        <v>1446</v>
      </c>
      <c r="H49" s="30"/>
    </row>
    <row r="50" ht="48" spans="1:8">
      <c r="A50" s="30">
        <v>46</v>
      </c>
      <c r="B50" s="31" t="s">
        <v>122</v>
      </c>
      <c r="C50" s="31" t="s">
        <v>123</v>
      </c>
      <c r="D50" s="30" t="s">
        <v>102</v>
      </c>
      <c r="E50" s="30">
        <v>1</v>
      </c>
      <c r="F50" s="45">
        <v>0.03</v>
      </c>
      <c r="G50" s="37">
        <f>ROUND(SUM(G5:G49)*0.03,2)</f>
        <v>4486.22</v>
      </c>
      <c r="H50" s="30"/>
    </row>
    <row r="51" spans="1:8">
      <c r="A51" s="30">
        <v>47</v>
      </c>
      <c r="B51" s="31" t="s">
        <v>124</v>
      </c>
      <c r="C51" s="31" t="s">
        <v>1648</v>
      </c>
      <c r="D51" s="30" t="s">
        <v>102</v>
      </c>
      <c r="E51" s="30">
        <v>1</v>
      </c>
      <c r="F51" s="45">
        <v>0.05</v>
      </c>
      <c r="G51" s="37">
        <f>ROUND(SUM(G5:G49)*0.05,2)</f>
        <v>7477.04</v>
      </c>
      <c r="H51" s="30"/>
    </row>
    <row r="52" spans="1:8">
      <c r="A52" s="30">
        <v>48</v>
      </c>
      <c r="B52" s="31" t="s">
        <v>126</v>
      </c>
      <c r="C52" s="31" t="s">
        <v>1649</v>
      </c>
      <c r="D52" s="30" t="s">
        <v>102</v>
      </c>
      <c r="E52" s="30">
        <v>1</v>
      </c>
      <c r="F52" s="45">
        <v>0.08</v>
      </c>
      <c r="G52" s="37">
        <f>ROUND(SUM(G5:G49)*0.08,2)</f>
        <v>11963.26</v>
      </c>
      <c r="H52" s="30"/>
    </row>
    <row r="53" spans="1:8">
      <c r="A53" s="30">
        <v>49</v>
      </c>
      <c r="B53" s="31" t="s">
        <v>160</v>
      </c>
      <c r="C53" s="31"/>
      <c r="D53" s="30"/>
      <c r="E53" s="30"/>
      <c r="F53" s="45"/>
      <c r="G53" s="37">
        <f>SUM(G5:G52)</f>
        <v>173467.32</v>
      </c>
      <c r="H53" s="30"/>
    </row>
    <row r="54" spans="1:8">
      <c r="A54" s="30">
        <v>50</v>
      </c>
      <c r="B54" s="31" t="s">
        <v>129</v>
      </c>
      <c r="C54" s="31" t="s">
        <v>130</v>
      </c>
      <c r="D54" s="30"/>
      <c r="E54" s="30"/>
      <c r="F54" s="45">
        <v>0.09313</v>
      </c>
      <c r="G54" s="37">
        <f>ROUND(G53*9%,2)</f>
        <v>15612.06</v>
      </c>
      <c r="H54" s="30"/>
    </row>
    <row r="55" spans="1:8">
      <c r="A55" s="30">
        <v>51</v>
      </c>
      <c r="B55" s="31" t="s">
        <v>131</v>
      </c>
      <c r="C55" s="31"/>
      <c r="D55" s="30"/>
      <c r="E55" s="30"/>
      <c r="F55" s="30"/>
      <c r="G55" s="46">
        <f>G53+G54</f>
        <v>189079.38</v>
      </c>
      <c r="H55" s="30"/>
    </row>
    <row r="56" ht="45" customHeight="1" spans="1:7">
      <c r="A56" s="47" t="s">
        <v>133</v>
      </c>
      <c r="B56" s="47"/>
      <c r="C56" s="47"/>
      <c r="D56" s="47"/>
      <c r="E56" s="47"/>
      <c r="F56" s="47"/>
      <c r="G56" s="48"/>
    </row>
  </sheetData>
  <mergeCells count="11">
    <mergeCell ref="A1:H1"/>
    <mergeCell ref="A2:D2"/>
    <mergeCell ref="E2:G2"/>
    <mergeCell ref="F3:G3"/>
    <mergeCell ref="A56:G56"/>
    <mergeCell ref="A3:A4"/>
    <mergeCell ref="B3:B4"/>
    <mergeCell ref="C3:C4"/>
    <mergeCell ref="D3:D4"/>
    <mergeCell ref="E3:E4"/>
    <mergeCell ref="H3:H4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9"/>
  <sheetViews>
    <sheetView view="pageBreakPreview" zoomScale="115" zoomScaleNormal="85" workbookViewId="0">
      <pane ySplit="4" topLeftCell="A41" activePane="bottomLeft" state="frozen"/>
      <selection/>
      <selection pane="bottomLeft" activeCell="F44" sqref="F44"/>
    </sheetView>
  </sheetViews>
  <sheetFormatPr defaultColWidth="6.92857142857143" defaultRowHeight="14.25" customHeight="1" outlineLevelCol="7"/>
  <cols>
    <col min="1" max="1" width="5.42857142857143" style="2" customWidth="1"/>
    <col min="2" max="2" width="21.4285714285714" style="2" customWidth="1"/>
    <col min="3" max="3" width="22.2857142857143" style="2" customWidth="1"/>
    <col min="4" max="4" width="4.14285714285714" style="2" customWidth="1"/>
    <col min="5" max="5" width="9.42857142857143" style="2" customWidth="1"/>
    <col min="6" max="6" width="11.9285714285714" style="3" customWidth="1"/>
    <col min="7" max="7" width="11.9285714285714" style="2" customWidth="1"/>
    <col min="8" max="9" width="6.92857142857143" style="2"/>
    <col min="10" max="10" width="7.28571428571429" style="2"/>
    <col min="11" max="11" width="10.5714285714286" style="2"/>
    <col min="12" max="16384" width="6.92857142857143" style="2"/>
  </cols>
  <sheetData>
    <row r="1" ht="49.05" customHeight="1" spans="1:8">
      <c r="A1" s="4" t="s">
        <v>1650</v>
      </c>
      <c r="B1" s="4"/>
      <c r="C1" s="4"/>
      <c r="D1" s="4"/>
      <c r="E1" s="4"/>
      <c r="F1" s="4"/>
      <c r="G1" s="4"/>
      <c r="H1" s="4"/>
    </row>
    <row r="2" ht="15.45" customHeight="1" spans="1:7">
      <c r="A2" s="5" t="s">
        <v>1651</v>
      </c>
      <c r="B2" s="5"/>
      <c r="C2" s="5"/>
      <c r="D2" s="5"/>
      <c r="E2" s="5"/>
      <c r="F2" s="6"/>
      <c r="G2" s="5"/>
    </row>
    <row r="3" ht="16.95" customHeight="1" spans="1:8">
      <c r="A3" s="7" t="s">
        <v>25</v>
      </c>
      <c r="B3" s="7" t="s">
        <v>38</v>
      </c>
      <c r="C3" s="7" t="s">
        <v>162</v>
      </c>
      <c r="D3" s="7" t="s">
        <v>136</v>
      </c>
      <c r="E3" s="7" t="s">
        <v>41</v>
      </c>
      <c r="F3" s="8" t="s">
        <v>137</v>
      </c>
      <c r="G3" s="7"/>
      <c r="H3" s="7" t="s">
        <v>28</v>
      </c>
    </row>
    <row r="4" ht="13.95" customHeight="1" spans="1:8">
      <c r="A4" s="7"/>
      <c r="B4" s="7"/>
      <c r="C4" s="7"/>
      <c r="D4" s="7"/>
      <c r="E4" s="7"/>
      <c r="F4" s="8" t="s">
        <v>42</v>
      </c>
      <c r="G4" s="7" t="s">
        <v>43</v>
      </c>
      <c r="H4" s="7"/>
    </row>
    <row r="5" ht="50.55" customHeight="1" spans="1:8">
      <c r="A5" s="7">
        <v>1</v>
      </c>
      <c r="B5" s="9" t="s">
        <v>1652</v>
      </c>
      <c r="C5" s="9" t="s">
        <v>1653</v>
      </c>
      <c r="D5" s="7" t="s">
        <v>539</v>
      </c>
      <c r="E5" s="10">
        <v>213</v>
      </c>
      <c r="F5" s="11">
        <v>577.92</v>
      </c>
      <c r="G5" s="10">
        <f t="shared" ref="G5:G42" si="0">ROUND(E5*F5,2)</f>
        <v>123096.96</v>
      </c>
      <c r="H5" s="12"/>
    </row>
    <row r="6" ht="50.55" customHeight="1" spans="1:8">
      <c r="A6" s="7">
        <v>2</v>
      </c>
      <c r="B6" s="9" t="s">
        <v>1654</v>
      </c>
      <c r="C6" s="9" t="s">
        <v>1653</v>
      </c>
      <c r="D6" s="7" t="s">
        <v>539</v>
      </c>
      <c r="E6" s="10">
        <v>38</v>
      </c>
      <c r="F6" s="11">
        <v>2637.41</v>
      </c>
      <c r="G6" s="10">
        <f t="shared" si="0"/>
        <v>100221.58</v>
      </c>
      <c r="H6" s="12"/>
    </row>
    <row r="7" ht="50.55" customHeight="1" spans="1:8">
      <c r="A7" s="7">
        <v>3</v>
      </c>
      <c r="B7" s="9" t="s">
        <v>1655</v>
      </c>
      <c r="C7" s="9" t="s">
        <v>1653</v>
      </c>
      <c r="D7" s="7" t="s">
        <v>539</v>
      </c>
      <c r="E7" s="10">
        <v>694</v>
      </c>
      <c r="F7" s="11">
        <v>894.94</v>
      </c>
      <c r="G7" s="10">
        <f t="shared" si="0"/>
        <v>621088.36</v>
      </c>
      <c r="H7" s="12"/>
    </row>
    <row r="8" ht="50.55" customHeight="1" spans="1:8">
      <c r="A8" s="7">
        <v>4</v>
      </c>
      <c r="B8" s="9" t="s">
        <v>1656</v>
      </c>
      <c r="C8" s="9" t="s">
        <v>1653</v>
      </c>
      <c r="D8" s="7" t="s">
        <v>539</v>
      </c>
      <c r="E8" s="10">
        <v>6</v>
      </c>
      <c r="F8" s="11">
        <v>655.82</v>
      </c>
      <c r="G8" s="10">
        <f t="shared" si="0"/>
        <v>3934.92</v>
      </c>
      <c r="H8" s="12"/>
    </row>
    <row r="9" ht="50.55" customHeight="1" spans="1:8">
      <c r="A9" s="7">
        <v>5</v>
      </c>
      <c r="B9" s="9" t="s">
        <v>1657</v>
      </c>
      <c r="C9" s="9" t="s">
        <v>1653</v>
      </c>
      <c r="D9" s="7" t="s">
        <v>539</v>
      </c>
      <c r="E9" s="10">
        <v>43</v>
      </c>
      <c r="F9" s="11">
        <v>515.42</v>
      </c>
      <c r="G9" s="10">
        <f t="shared" si="0"/>
        <v>22163.06</v>
      </c>
      <c r="H9" s="12"/>
    </row>
    <row r="10" ht="38.55" customHeight="1" spans="1:8">
      <c r="A10" s="7">
        <v>6</v>
      </c>
      <c r="B10" s="9" t="s">
        <v>1658</v>
      </c>
      <c r="C10" s="9" t="s">
        <v>1659</v>
      </c>
      <c r="D10" s="7" t="s">
        <v>539</v>
      </c>
      <c r="E10" s="10">
        <v>1</v>
      </c>
      <c r="F10" s="11">
        <v>20920.8</v>
      </c>
      <c r="G10" s="10">
        <f t="shared" si="0"/>
        <v>20920.8</v>
      </c>
      <c r="H10" s="12"/>
    </row>
    <row r="11" ht="50.55" customHeight="1" spans="1:8">
      <c r="A11" s="7">
        <v>7</v>
      </c>
      <c r="B11" s="9" t="s">
        <v>1660</v>
      </c>
      <c r="C11" s="9" t="s">
        <v>1661</v>
      </c>
      <c r="D11" s="7" t="s">
        <v>650</v>
      </c>
      <c r="E11" s="10">
        <v>36</v>
      </c>
      <c r="F11" s="11">
        <v>1529.99</v>
      </c>
      <c r="G11" s="10">
        <f t="shared" si="0"/>
        <v>55079.64</v>
      </c>
      <c r="H11" s="12"/>
    </row>
    <row r="12" ht="87" customHeight="1" spans="1:8">
      <c r="A12" s="7">
        <v>8</v>
      </c>
      <c r="B12" s="9" t="s">
        <v>1662</v>
      </c>
      <c r="C12" s="9" t="s">
        <v>1663</v>
      </c>
      <c r="D12" s="7" t="s">
        <v>650</v>
      </c>
      <c r="E12" s="10">
        <v>8</v>
      </c>
      <c r="F12" s="11">
        <v>21941.45</v>
      </c>
      <c r="G12" s="10">
        <f t="shared" si="0"/>
        <v>175531.6</v>
      </c>
      <c r="H12" s="12"/>
    </row>
    <row r="13" ht="62.55" customHeight="1" spans="1:8">
      <c r="A13" s="7">
        <v>9</v>
      </c>
      <c r="B13" s="9" t="s">
        <v>1664</v>
      </c>
      <c r="C13" s="9" t="s">
        <v>1665</v>
      </c>
      <c r="D13" s="7" t="s">
        <v>96</v>
      </c>
      <c r="E13" s="10">
        <v>12</v>
      </c>
      <c r="F13" s="11">
        <v>14836.16</v>
      </c>
      <c r="G13" s="10">
        <f t="shared" si="0"/>
        <v>178033.92</v>
      </c>
      <c r="H13" s="12"/>
    </row>
    <row r="14" ht="26.55" customHeight="1" spans="1:8">
      <c r="A14" s="7">
        <v>10</v>
      </c>
      <c r="B14" s="9" t="s">
        <v>1666</v>
      </c>
      <c r="C14" s="9" t="s">
        <v>1667</v>
      </c>
      <c r="D14" s="7" t="s">
        <v>96</v>
      </c>
      <c r="E14" s="10">
        <v>4</v>
      </c>
      <c r="F14" s="11">
        <v>24147</v>
      </c>
      <c r="G14" s="10">
        <f t="shared" si="0"/>
        <v>96588</v>
      </c>
      <c r="H14" s="12"/>
    </row>
    <row r="15" ht="38.55" customHeight="1" spans="1:8">
      <c r="A15" s="7">
        <v>11</v>
      </c>
      <c r="B15" s="9" t="s">
        <v>1668</v>
      </c>
      <c r="C15" s="9" t="s">
        <v>1669</v>
      </c>
      <c r="D15" s="7" t="s">
        <v>650</v>
      </c>
      <c r="E15" s="10">
        <v>1</v>
      </c>
      <c r="F15" s="11">
        <v>30547.9</v>
      </c>
      <c r="G15" s="10">
        <f t="shared" si="0"/>
        <v>30547.9</v>
      </c>
      <c r="H15" s="12"/>
    </row>
    <row r="16" ht="38.55" customHeight="1" spans="1:8">
      <c r="A16" s="7">
        <v>12</v>
      </c>
      <c r="B16" s="9" t="s">
        <v>1670</v>
      </c>
      <c r="C16" s="9" t="s">
        <v>1669</v>
      </c>
      <c r="D16" s="7" t="s">
        <v>650</v>
      </c>
      <c r="E16" s="10">
        <v>2</v>
      </c>
      <c r="F16" s="11">
        <v>11137.57</v>
      </c>
      <c r="G16" s="10">
        <f t="shared" si="0"/>
        <v>22275.14</v>
      </c>
      <c r="H16" s="12"/>
    </row>
    <row r="17" ht="50.55" customHeight="1" spans="1:8">
      <c r="A17" s="7">
        <v>13</v>
      </c>
      <c r="B17" s="9" t="s">
        <v>1671</v>
      </c>
      <c r="C17" s="9" t="s">
        <v>1653</v>
      </c>
      <c r="D17" s="7" t="s">
        <v>539</v>
      </c>
      <c r="E17" s="10">
        <v>1</v>
      </c>
      <c r="F17" s="11">
        <v>36137.61</v>
      </c>
      <c r="G17" s="10">
        <f t="shared" si="0"/>
        <v>36137.61</v>
      </c>
      <c r="H17" s="12"/>
    </row>
    <row r="18" ht="87" customHeight="1" spans="1:8">
      <c r="A18" s="7">
        <v>14</v>
      </c>
      <c r="B18" s="9" t="s">
        <v>1672</v>
      </c>
      <c r="C18" s="9" t="s">
        <v>1663</v>
      </c>
      <c r="D18" s="7" t="s">
        <v>650</v>
      </c>
      <c r="E18" s="10">
        <v>1</v>
      </c>
      <c r="F18" s="11">
        <v>50667.23</v>
      </c>
      <c r="G18" s="10">
        <f t="shared" si="0"/>
        <v>50667.23</v>
      </c>
      <c r="H18" s="12"/>
    </row>
    <row r="19" ht="50.55" customHeight="1" spans="1:8">
      <c r="A19" s="7">
        <v>15</v>
      </c>
      <c r="B19" s="9" t="s">
        <v>1673</v>
      </c>
      <c r="C19" s="9" t="s">
        <v>1674</v>
      </c>
      <c r="D19" s="7" t="s">
        <v>96</v>
      </c>
      <c r="E19" s="10">
        <v>1</v>
      </c>
      <c r="F19" s="11">
        <v>33207.41</v>
      </c>
      <c r="G19" s="10">
        <f t="shared" si="0"/>
        <v>33207.41</v>
      </c>
      <c r="H19" s="12"/>
    </row>
    <row r="20" ht="50.55" customHeight="1" spans="1:8">
      <c r="A20" s="7">
        <v>16</v>
      </c>
      <c r="B20" s="9" t="s">
        <v>1675</v>
      </c>
      <c r="C20" s="9" t="s">
        <v>1674</v>
      </c>
      <c r="D20" s="7" t="s">
        <v>96</v>
      </c>
      <c r="E20" s="10">
        <v>1</v>
      </c>
      <c r="F20" s="11">
        <v>41276.47</v>
      </c>
      <c r="G20" s="10">
        <f t="shared" si="0"/>
        <v>41276.47</v>
      </c>
      <c r="H20" s="12"/>
    </row>
    <row r="21" ht="50.55" customHeight="1" spans="1:8">
      <c r="A21" s="7">
        <v>17</v>
      </c>
      <c r="B21" s="9" t="s">
        <v>1676</v>
      </c>
      <c r="C21" s="9" t="s">
        <v>1677</v>
      </c>
      <c r="D21" s="7" t="s">
        <v>96</v>
      </c>
      <c r="E21" s="10">
        <v>1150</v>
      </c>
      <c r="F21" s="11">
        <v>12.91</v>
      </c>
      <c r="G21" s="10">
        <f t="shared" si="0"/>
        <v>14846.5</v>
      </c>
      <c r="H21" s="12"/>
    </row>
    <row r="22" ht="75" customHeight="1" spans="1:8">
      <c r="A22" s="7">
        <v>18</v>
      </c>
      <c r="B22" s="9" t="s">
        <v>1678</v>
      </c>
      <c r="C22" s="9" t="s">
        <v>1679</v>
      </c>
      <c r="D22" s="7" t="s">
        <v>96</v>
      </c>
      <c r="E22" s="10">
        <v>73</v>
      </c>
      <c r="F22" s="11">
        <v>70.61</v>
      </c>
      <c r="G22" s="10">
        <f t="shared" si="0"/>
        <v>5154.53</v>
      </c>
      <c r="H22" s="12"/>
    </row>
    <row r="23" ht="75" customHeight="1" spans="1:8">
      <c r="A23" s="7">
        <v>19</v>
      </c>
      <c r="B23" s="9" t="s">
        <v>1680</v>
      </c>
      <c r="C23" s="9" t="s">
        <v>1679</v>
      </c>
      <c r="D23" s="7" t="s">
        <v>96</v>
      </c>
      <c r="E23" s="10">
        <v>2</v>
      </c>
      <c r="F23" s="11">
        <v>105.83</v>
      </c>
      <c r="G23" s="10">
        <f t="shared" si="0"/>
        <v>211.66</v>
      </c>
      <c r="H23" s="12"/>
    </row>
    <row r="24" ht="50.55" customHeight="1" spans="1:8">
      <c r="A24" s="7">
        <v>20</v>
      </c>
      <c r="B24" s="9" t="s">
        <v>1681</v>
      </c>
      <c r="C24" s="9" t="s">
        <v>1682</v>
      </c>
      <c r="D24" s="7" t="s">
        <v>48</v>
      </c>
      <c r="E24" s="10">
        <v>4955</v>
      </c>
      <c r="F24" s="11">
        <v>11.39</v>
      </c>
      <c r="G24" s="10">
        <f t="shared" si="0"/>
        <v>56437.45</v>
      </c>
      <c r="H24" s="12"/>
    </row>
    <row r="25" ht="50.55" customHeight="1" spans="1:8">
      <c r="A25" s="7">
        <v>21</v>
      </c>
      <c r="B25" s="9" t="s">
        <v>1683</v>
      </c>
      <c r="C25" s="9" t="s">
        <v>1684</v>
      </c>
      <c r="D25" s="7" t="s">
        <v>48</v>
      </c>
      <c r="E25" s="10">
        <v>350</v>
      </c>
      <c r="F25" s="11">
        <v>138.06</v>
      </c>
      <c r="G25" s="10">
        <f t="shared" si="0"/>
        <v>48321</v>
      </c>
      <c r="H25" s="12"/>
    </row>
    <row r="26" ht="38.55" customHeight="1" spans="1:8">
      <c r="A26" s="7">
        <v>22</v>
      </c>
      <c r="B26" s="9" t="s">
        <v>1685</v>
      </c>
      <c r="C26" s="9" t="s">
        <v>1686</v>
      </c>
      <c r="D26" s="7" t="s">
        <v>48</v>
      </c>
      <c r="E26" s="10">
        <v>3832</v>
      </c>
      <c r="F26" s="11">
        <v>85.1</v>
      </c>
      <c r="G26" s="10">
        <f t="shared" si="0"/>
        <v>326103.2</v>
      </c>
      <c r="H26" s="12"/>
    </row>
    <row r="27" ht="75" customHeight="1" spans="1:8">
      <c r="A27" s="7">
        <v>23</v>
      </c>
      <c r="B27" s="9" t="s">
        <v>1687</v>
      </c>
      <c r="C27" s="9" t="s">
        <v>1688</v>
      </c>
      <c r="D27" s="7" t="s">
        <v>48</v>
      </c>
      <c r="E27" s="10">
        <v>1274</v>
      </c>
      <c r="F27" s="11">
        <v>17.48</v>
      </c>
      <c r="G27" s="10">
        <f t="shared" si="0"/>
        <v>22269.52</v>
      </c>
      <c r="H27" s="12"/>
    </row>
    <row r="28" ht="75" customHeight="1" spans="1:8">
      <c r="A28" s="7">
        <v>24</v>
      </c>
      <c r="B28" s="9" t="s">
        <v>1689</v>
      </c>
      <c r="C28" s="9" t="s">
        <v>1688</v>
      </c>
      <c r="D28" s="7" t="s">
        <v>48</v>
      </c>
      <c r="E28" s="10">
        <v>2272</v>
      </c>
      <c r="F28" s="11">
        <v>17.88</v>
      </c>
      <c r="G28" s="10">
        <f t="shared" si="0"/>
        <v>40623.36</v>
      </c>
      <c r="H28" s="12"/>
    </row>
    <row r="29" ht="99" customHeight="1" spans="1:8">
      <c r="A29" s="7">
        <v>25</v>
      </c>
      <c r="B29" s="9" t="s">
        <v>1690</v>
      </c>
      <c r="C29" s="9" t="s">
        <v>1691</v>
      </c>
      <c r="D29" s="7" t="s">
        <v>48</v>
      </c>
      <c r="E29" s="10">
        <v>342</v>
      </c>
      <c r="F29" s="11">
        <v>33.27</v>
      </c>
      <c r="G29" s="10">
        <f t="shared" si="0"/>
        <v>11378.34</v>
      </c>
      <c r="H29" s="12"/>
    </row>
    <row r="30" ht="99" customHeight="1" spans="1:8">
      <c r="A30" s="7">
        <v>26</v>
      </c>
      <c r="B30" s="9" t="s">
        <v>1692</v>
      </c>
      <c r="C30" s="9" t="s">
        <v>1691</v>
      </c>
      <c r="D30" s="7" t="s">
        <v>48</v>
      </c>
      <c r="E30" s="10">
        <v>5341</v>
      </c>
      <c r="F30" s="11">
        <v>23.8</v>
      </c>
      <c r="G30" s="10">
        <f t="shared" si="0"/>
        <v>127115.8</v>
      </c>
      <c r="H30" s="12"/>
    </row>
    <row r="31" ht="87" customHeight="1" spans="1:8">
      <c r="A31" s="7">
        <v>27</v>
      </c>
      <c r="B31" s="9" t="s">
        <v>1693</v>
      </c>
      <c r="C31" s="9" t="s">
        <v>1694</v>
      </c>
      <c r="D31" s="7" t="s">
        <v>48</v>
      </c>
      <c r="E31" s="10">
        <v>166</v>
      </c>
      <c r="F31" s="11">
        <v>148.56</v>
      </c>
      <c r="G31" s="10">
        <f t="shared" si="0"/>
        <v>24660.96</v>
      </c>
      <c r="H31" s="12"/>
    </row>
    <row r="32" ht="87" customHeight="1" spans="1:8">
      <c r="A32" s="7">
        <v>28</v>
      </c>
      <c r="B32" s="9" t="s">
        <v>1695</v>
      </c>
      <c r="C32" s="9" t="s">
        <v>1694</v>
      </c>
      <c r="D32" s="7" t="s">
        <v>48</v>
      </c>
      <c r="E32" s="10">
        <v>1665</v>
      </c>
      <c r="F32" s="11">
        <v>44.71</v>
      </c>
      <c r="G32" s="10">
        <f t="shared" si="0"/>
        <v>74442.15</v>
      </c>
      <c r="H32" s="12"/>
    </row>
    <row r="33" ht="50.55" customHeight="1" spans="1:8">
      <c r="A33" s="7">
        <v>29</v>
      </c>
      <c r="B33" s="9" t="s">
        <v>1696</v>
      </c>
      <c r="C33" s="9" t="s">
        <v>1682</v>
      </c>
      <c r="D33" s="7" t="s">
        <v>48</v>
      </c>
      <c r="E33" s="10">
        <v>685</v>
      </c>
      <c r="F33" s="11">
        <v>46.29</v>
      </c>
      <c r="G33" s="10">
        <f t="shared" si="0"/>
        <v>31708.65</v>
      </c>
      <c r="H33" s="12"/>
    </row>
    <row r="34" ht="87" customHeight="1" spans="1:8">
      <c r="A34" s="7">
        <v>30</v>
      </c>
      <c r="B34" s="9" t="s">
        <v>1697</v>
      </c>
      <c r="C34" s="9" t="s">
        <v>1663</v>
      </c>
      <c r="D34" s="7" t="s">
        <v>650</v>
      </c>
      <c r="E34" s="10">
        <v>13</v>
      </c>
      <c r="F34" s="11">
        <v>5685.55</v>
      </c>
      <c r="G34" s="10">
        <f t="shared" si="0"/>
        <v>73912.15</v>
      </c>
      <c r="H34" s="12"/>
    </row>
    <row r="35" ht="28.05" customHeight="1" spans="1:8">
      <c r="A35" s="7">
        <v>31</v>
      </c>
      <c r="B35" s="9" t="s">
        <v>1698</v>
      </c>
      <c r="C35" s="13" t="s">
        <v>1699</v>
      </c>
      <c r="D35" s="7" t="s">
        <v>102</v>
      </c>
      <c r="E35" s="10">
        <v>1</v>
      </c>
      <c r="F35" s="11">
        <v>18000</v>
      </c>
      <c r="G35" s="10">
        <f t="shared" si="0"/>
        <v>18000</v>
      </c>
      <c r="H35" s="12"/>
    </row>
    <row r="36" ht="28.05" customHeight="1" spans="1:8">
      <c r="A36" s="7">
        <v>32</v>
      </c>
      <c r="B36" s="9" t="s">
        <v>100</v>
      </c>
      <c r="C36" s="14"/>
      <c r="D36" s="7" t="s">
        <v>102</v>
      </c>
      <c r="E36" s="10">
        <v>1</v>
      </c>
      <c r="F36" s="11">
        <v>32967.55</v>
      </c>
      <c r="G36" s="10">
        <f t="shared" si="0"/>
        <v>32967.55</v>
      </c>
      <c r="H36" s="12"/>
    </row>
    <row r="37" ht="28.05" customHeight="1" spans="1:8">
      <c r="A37" s="7">
        <v>33</v>
      </c>
      <c r="B37" s="9" t="s">
        <v>1700</v>
      </c>
      <c r="C37" s="14"/>
      <c r="D37" s="7" t="s">
        <v>102</v>
      </c>
      <c r="E37" s="10">
        <v>1</v>
      </c>
      <c r="F37" s="11">
        <v>4500</v>
      </c>
      <c r="G37" s="10">
        <f t="shared" si="0"/>
        <v>4500</v>
      </c>
      <c r="H37" s="12"/>
    </row>
    <row r="38" ht="28.05" customHeight="1" spans="1:8">
      <c r="A38" s="7">
        <v>34</v>
      </c>
      <c r="B38" s="9" t="s">
        <v>1701</v>
      </c>
      <c r="C38" s="14"/>
      <c r="D38" s="7" t="s">
        <v>102</v>
      </c>
      <c r="E38" s="10">
        <v>1</v>
      </c>
      <c r="F38" s="11">
        <v>28257.9</v>
      </c>
      <c r="G38" s="10">
        <f t="shared" si="0"/>
        <v>28257.9</v>
      </c>
      <c r="H38" s="12"/>
    </row>
    <row r="39" ht="28.05" customHeight="1" spans="1:8">
      <c r="A39" s="7">
        <v>35</v>
      </c>
      <c r="B39" s="9" t="s">
        <v>1702</v>
      </c>
      <c r="C39" s="14"/>
      <c r="D39" s="7" t="s">
        <v>102</v>
      </c>
      <c r="E39" s="10">
        <v>1</v>
      </c>
      <c r="F39" s="11">
        <v>13500</v>
      </c>
      <c r="G39" s="10">
        <f t="shared" si="0"/>
        <v>13500</v>
      </c>
      <c r="H39" s="12"/>
    </row>
    <row r="40" ht="28.05" customHeight="1" spans="1:8">
      <c r="A40" s="7">
        <v>36</v>
      </c>
      <c r="B40" s="9" t="s">
        <v>1703</v>
      </c>
      <c r="C40" s="14"/>
      <c r="D40" s="7" t="s">
        <v>102</v>
      </c>
      <c r="E40" s="10">
        <v>1</v>
      </c>
      <c r="F40" s="11">
        <v>29199.83</v>
      </c>
      <c r="G40" s="10">
        <f t="shared" si="0"/>
        <v>29199.83</v>
      </c>
      <c r="H40" s="12"/>
    </row>
    <row r="41" ht="28.05" customHeight="1" spans="1:8">
      <c r="A41" s="7">
        <v>37</v>
      </c>
      <c r="B41" s="9" t="s">
        <v>1704</v>
      </c>
      <c r="C41" s="14"/>
      <c r="D41" s="7" t="s">
        <v>816</v>
      </c>
      <c r="E41" s="10">
        <v>1</v>
      </c>
      <c r="F41" s="11">
        <v>25723.43</v>
      </c>
      <c r="G41" s="10">
        <f t="shared" si="0"/>
        <v>25723.43</v>
      </c>
      <c r="H41" s="12"/>
    </row>
    <row r="42" ht="28.05" customHeight="1" spans="1:8">
      <c r="A42" s="7">
        <v>38</v>
      </c>
      <c r="B42" s="9" t="s">
        <v>1560</v>
      </c>
      <c r="C42" s="15"/>
      <c r="D42" s="7" t="s">
        <v>102</v>
      </c>
      <c r="E42" s="10">
        <v>1</v>
      </c>
      <c r="F42" s="11">
        <v>1800</v>
      </c>
      <c r="G42" s="10">
        <f t="shared" si="0"/>
        <v>1800</v>
      </c>
      <c r="H42" s="12"/>
    </row>
    <row r="43" ht="37.05" customHeight="1" spans="1:8">
      <c r="A43" s="7">
        <v>39</v>
      </c>
      <c r="B43" s="9" t="s">
        <v>122</v>
      </c>
      <c r="C43" s="9" t="s">
        <v>123</v>
      </c>
      <c r="D43" s="7" t="s">
        <v>102</v>
      </c>
      <c r="E43" s="10">
        <v>1</v>
      </c>
      <c r="F43" s="16">
        <v>0.03</v>
      </c>
      <c r="G43" s="10">
        <f>ROUND(SUM(G5:G41)*0.03,2)</f>
        <v>78603.14</v>
      </c>
      <c r="H43" s="12"/>
    </row>
    <row r="44" ht="28.05" customHeight="1" spans="1:8">
      <c r="A44" s="7">
        <v>40</v>
      </c>
      <c r="B44" s="9" t="s">
        <v>124</v>
      </c>
      <c r="C44" s="9" t="s">
        <v>125</v>
      </c>
      <c r="D44" s="7" t="s">
        <v>102</v>
      </c>
      <c r="E44" s="10">
        <v>1</v>
      </c>
      <c r="F44" s="16">
        <v>0.05</v>
      </c>
      <c r="G44" s="10">
        <f>ROUND(SUM(G5:G43)*0.05,2)</f>
        <v>135025.39</v>
      </c>
      <c r="H44" s="12"/>
    </row>
    <row r="45" ht="28.05" customHeight="1" spans="1:8">
      <c r="A45" s="7">
        <v>41</v>
      </c>
      <c r="B45" s="9" t="s">
        <v>126</v>
      </c>
      <c r="C45" s="9" t="s">
        <v>127</v>
      </c>
      <c r="D45" s="7" t="s">
        <v>102</v>
      </c>
      <c r="E45" s="10">
        <v>1</v>
      </c>
      <c r="F45" s="16">
        <v>0.08</v>
      </c>
      <c r="G45" s="10">
        <f>ROUND(SUM(G5:G44)*0.08,2)</f>
        <v>226842.65</v>
      </c>
      <c r="H45" s="12"/>
    </row>
    <row r="46" ht="28.05" customHeight="1" spans="1:8">
      <c r="A46" s="7">
        <v>42</v>
      </c>
      <c r="B46" s="9" t="s">
        <v>160</v>
      </c>
      <c r="C46" s="9"/>
      <c r="D46" s="7"/>
      <c r="E46" s="10"/>
      <c r="F46" s="16"/>
      <c r="G46" s="10">
        <f>ROUND(SUM(G5:G45),2)</f>
        <v>3062375.76</v>
      </c>
      <c r="H46" s="12"/>
    </row>
    <row r="47" ht="28.05" customHeight="1" spans="1:8">
      <c r="A47" s="7">
        <v>43</v>
      </c>
      <c r="B47" s="9" t="s">
        <v>129</v>
      </c>
      <c r="C47" s="17" t="s">
        <v>130</v>
      </c>
      <c r="D47" s="7"/>
      <c r="E47" s="18"/>
      <c r="F47" s="16">
        <v>0.09</v>
      </c>
      <c r="G47" s="10">
        <f>ROUND(G46*F47,2)</f>
        <v>275613.82</v>
      </c>
      <c r="H47" s="12"/>
    </row>
    <row r="48" s="1" customFormat="1" ht="13.95" customHeight="1" spans="1:8">
      <c r="A48" s="7">
        <v>44</v>
      </c>
      <c r="B48" s="19" t="s">
        <v>131</v>
      </c>
      <c r="C48" s="19"/>
      <c r="D48" s="19"/>
      <c r="E48" s="19"/>
      <c r="F48" s="20"/>
      <c r="G48" s="21">
        <f>SUM(G46:G47)</f>
        <v>3337989.58</v>
      </c>
      <c r="H48" s="22"/>
    </row>
    <row r="49" ht="43.05" customHeight="1" spans="1:7">
      <c r="A49" s="23" t="s">
        <v>133</v>
      </c>
      <c r="B49" s="23"/>
      <c r="C49" s="23"/>
      <c r="D49" s="23"/>
      <c r="E49" s="23"/>
      <c r="F49" s="23"/>
      <c r="G49" s="23"/>
    </row>
  </sheetData>
  <mergeCells count="11">
    <mergeCell ref="A1:H1"/>
    <mergeCell ref="A2:G2"/>
    <mergeCell ref="F3:G3"/>
    <mergeCell ref="A49:G49"/>
    <mergeCell ref="A3:A4"/>
    <mergeCell ref="B3:B4"/>
    <mergeCell ref="C3:C4"/>
    <mergeCell ref="C35:C42"/>
    <mergeCell ref="D3:D4"/>
    <mergeCell ref="E3:E4"/>
    <mergeCell ref="H3:H4"/>
  </mergeCells>
  <pageMargins left="0.75" right="0.75" top="1" bottom="1" header="0.5" footer="0.5"/>
  <pageSetup paperSize="9" scale="5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封面</vt:lpstr>
      <vt:lpstr>扉页</vt:lpstr>
      <vt:lpstr>汇总表</vt:lpstr>
      <vt:lpstr>总平</vt:lpstr>
      <vt:lpstr>雨棚</vt:lpstr>
      <vt:lpstr>零星</vt:lpstr>
      <vt:lpstr>垃圾房</vt:lpstr>
      <vt:lpstr>亮化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。。。</cp:lastModifiedBy>
  <dcterms:created xsi:type="dcterms:W3CDTF">2015-06-05T18:19:00Z</dcterms:created>
  <dcterms:modified xsi:type="dcterms:W3CDTF">2025-09-10T10:48:57Z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79C075456C964DA7B00215AE767DBDD9_13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