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 firstSheet="1" activeTab="2"/>
  </bookViews>
  <sheets>
    <sheet name="Sheet2" sheetId="2" state="hidden" r:id="rId1"/>
    <sheet name="职工债权" sheetId="4" r:id="rId2"/>
    <sheet name="二次分配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<sst xmlns="http://schemas.openxmlformats.org/spreadsheetml/2006/main" count="113" uniqueCount="64">
  <si>
    <t>福建省洁柔日化用品商贸有限公司职工债权分配明细表</t>
  </si>
  <si>
    <r>
      <rPr>
        <b/>
        <sz val="11"/>
        <color rgb="FF000000"/>
        <rFont val="宋体"/>
        <charset val="134"/>
      </rPr>
      <t>职工债权编号</t>
    </r>
  </si>
  <si>
    <r>
      <rPr>
        <b/>
        <sz val="11"/>
        <color rgb="FF000000"/>
        <rFont val="宋体"/>
        <charset val="134"/>
      </rPr>
      <t>姓名</t>
    </r>
  </si>
  <si>
    <r>
      <rPr>
        <b/>
        <sz val="11"/>
        <color rgb="FF000000"/>
        <rFont val="宋体"/>
        <charset val="134"/>
      </rPr>
      <t>审查认定债权金额（元）</t>
    </r>
  </si>
  <si>
    <r>
      <rPr>
        <b/>
        <sz val="11"/>
        <color rgb="FF000000"/>
        <rFont val="宋体"/>
        <charset val="134"/>
      </rPr>
      <t>分配比例</t>
    </r>
  </si>
  <si>
    <t>职工债权金额（元）</t>
  </si>
  <si>
    <t>分配比例（%）</t>
  </si>
  <si>
    <r>
      <rPr>
        <b/>
        <sz val="11"/>
        <color rgb="FF000000"/>
        <rFont val="宋体"/>
        <charset val="134"/>
      </rPr>
      <t>职工分配金额（元）</t>
    </r>
  </si>
  <si>
    <t>备注</t>
  </si>
  <si>
    <t>债权确认依据</t>
  </si>
  <si>
    <t>曾高森</t>
  </si>
  <si>
    <t>暂缓确认</t>
  </si>
  <si>
    <t>（2021）闽0302民初1823号</t>
  </si>
  <si>
    <t>张伟华</t>
  </si>
  <si>
    <t>（2021）闽0302民初1824号</t>
  </si>
  <si>
    <t>陈剑南</t>
  </si>
  <si>
    <t>闽莆城劳仲案（2022)080-1号</t>
  </si>
  <si>
    <t>黄璜</t>
  </si>
  <si>
    <t>（2022）闽0302民初4070号</t>
  </si>
  <si>
    <t>林石勇</t>
  </si>
  <si>
    <t>（2022）闽0302民初4069号</t>
  </si>
  <si>
    <t>陈黎明</t>
  </si>
  <si>
    <t>闽莆城劳仲案（2021)069号</t>
  </si>
  <si>
    <t>李雪刚</t>
  </si>
  <si>
    <t>（2022）粤0111民初17094号</t>
  </si>
  <si>
    <t>黄坚雄</t>
  </si>
  <si>
    <t>劳动合同、公证书、当事人陈述、用人单位出具的拖欠工资的欠条、债务人陈述</t>
  </si>
  <si>
    <t>李胜青</t>
  </si>
  <si>
    <t>（2022）粤0111民初15726号</t>
  </si>
  <si>
    <t>徐杰</t>
  </si>
  <si>
    <t>工资流水、用人单位出具的拖欠工资的欠条、提供职务劳动的工作内容证明材料、债务人陈述</t>
  </si>
  <si>
    <t>刘真恺</t>
  </si>
  <si>
    <t>（2022）粤0111民初16269号</t>
  </si>
  <si>
    <t>王芳芳</t>
  </si>
  <si>
    <t>工资流水、用人单位出具的拖欠工资差旅明细表</t>
  </si>
  <si>
    <t>张士霞</t>
  </si>
  <si>
    <t>离职证明、工资发放及差旅费发放记录、社保缴纳记录、提供职务劳动的工作内容证明材料、差旅费月度报销单、当事人陈述、债务人陈述</t>
  </si>
  <si>
    <t>梅爱霞</t>
  </si>
  <si>
    <t>劳动合同、公证书、用人单位出具的承诺书、用人单位出具的欠条、提供职务劳动的工作内容证明材料</t>
  </si>
  <si>
    <t>文涛</t>
  </si>
  <si>
    <t>劳动合同、工资流水、用人单位出具的拖欠工资差旅明细表</t>
  </si>
  <si>
    <t>林丽萍</t>
  </si>
  <si>
    <t>劳动合同、承诺书、民事裁定书、工资流水</t>
  </si>
  <si>
    <t>张小清</t>
  </si>
  <si>
    <t>工资表、工资流水</t>
  </si>
  <si>
    <t>刘纪</t>
  </si>
  <si>
    <t>劳动合同、还款协议书</t>
  </si>
  <si>
    <t>共计</t>
  </si>
  <si>
    <t>福建省洁柔日化用品商贸有限公司职工债权二次分配明细表</t>
  </si>
  <si>
    <t>职工债权剩余金额（元）</t>
  </si>
  <si>
    <t>职工分配金额（元）</t>
  </si>
  <si>
    <t>二次分配比例（%）</t>
  </si>
  <si>
    <t>职工二次分配金额（元）</t>
  </si>
  <si>
    <t>二次分配剩余债权金额（元）</t>
  </si>
  <si>
    <t>补充分配比例（%）</t>
  </si>
  <si>
    <t>补充分配金额（元）</t>
  </si>
  <si>
    <t>二次分配总金额（元）</t>
  </si>
  <si>
    <t>/</t>
  </si>
  <si>
    <t>第一次分配预留156.60元</t>
  </si>
  <si>
    <t>第一次分配预留231.11元</t>
  </si>
  <si>
    <t>第一次分配预留290.91元</t>
  </si>
  <si>
    <t>第一次分配预留161.49元</t>
  </si>
  <si>
    <t>第一次分配预留587.25元</t>
  </si>
  <si>
    <t>特别说明：因职工曾高森为洁柔公司股东，尚有40万元股东出资未缴纳，其在本案中所获清偿的职工债权金额共66055.62元，直接抵扣股东出资，对其他债权人进行补充分配，则最终其他职工债权清偿比例为79.87%。因管理人接收到对债权人黄坚雄、林丽萍、刘纪债权的投诉异议，本次分配对该部分债权人的分配金额予以预留，暂不分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</si>
</sst>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/d;@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777777"/>
      </left>
      <right style="medium">
        <color rgb="FF777777"/>
      </right>
      <top style="medium">
        <color rgb="FF777777"/>
      </top>
      <bottom style="medium">
        <color rgb="FF777777"/>
      </bottom>
      <diagonal/>
    </border>
    <border>
      <left/>
      <right style="medium">
        <color rgb="FF777777"/>
      </right>
      <top style="medium">
        <color rgb="FF777777"/>
      </top>
      <bottom style="medium">
        <color rgb="FF777777"/>
      </bottom>
      <diagonal/>
    </border>
    <border>
      <left/>
      <right style="medium">
        <color rgb="FF777777"/>
      </right>
      <top style="medium">
        <color rgb="FF777777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1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7" borderId="21" applyNumberFormat="0" applyAlignment="0" applyProtection="0">
      <alignment vertical="center"/>
    </xf>
    <xf numFmtId="0" fontId="16" fillId="8" borderId="23" applyNumberFormat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76" fontId="2" fillId="2" borderId="4" xfId="0" applyNumberFormat="1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76" fontId="0" fillId="0" borderId="6" xfId="0" applyNumberFormat="1" applyBorder="1" applyAlignment="1">
      <alignment horizontal="center" vertical="center" wrapText="1"/>
    </xf>
    <xf numFmtId="10" fontId="0" fillId="0" borderId="6" xfId="0" applyNumberFormat="1" applyBorder="1" applyAlignment="1">
      <alignment horizontal="center" vertical="center" wrapText="1"/>
    </xf>
    <xf numFmtId="176" fontId="0" fillId="3" borderId="6" xfId="0" applyNumberFormat="1" applyFill="1" applyBorder="1" applyAlignment="1">
      <alignment horizontal="center" vertical="center" wrapText="1"/>
    </xf>
    <xf numFmtId="10" fontId="0" fillId="0" borderId="6" xfId="0" applyNumberFormat="1" applyFill="1" applyBorder="1" applyAlignment="1">
      <alignment horizontal="center" vertical="center" wrapText="1"/>
    </xf>
    <xf numFmtId="176" fontId="0" fillId="0" borderId="7" xfId="0" applyNumberFormat="1" applyBorder="1" applyAlignment="1">
      <alignment horizontal="center" vertical="center"/>
    </xf>
    <xf numFmtId="176" fontId="0" fillId="4" borderId="6" xfId="0" applyNumberForma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 wrapText="1"/>
    </xf>
    <xf numFmtId="10" fontId="0" fillId="0" borderId="8" xfId="0" applyNumberFormat="1" applyBorder="1" applyAlignment="1">
      <alignment horizontal="center" vertical="center" wrapText="1"/>
    </xf>
    <xf numFmtId="176" fontId="0" fillId="4" borderId="11" xfId="0" applyNumberFormat="1" applyFill="1" applyBorder="1" applyAlignment="1">
      <alignment horizontal="center" vertical="center"/>
    </xf>
    <xf numFmtId="176" fontId="0" fillId="0" borderId="11" xfId="0" applyNumberFormat="1" applyFill="1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0" fontId="1" fillId="0" borderId="2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0" fontId="2" fillId="2" borderId="5" xfId="0" applyNumberFormat="1" applyFont="1" applyFill="1" applyBorder="1" applyAlignment="1">
      <alignment horizontal="center" vertical="center" wrapText="1"/>
    </xf>
    <xf numFmtId="176" fontId="0" fillId="0" borderId="7" xfId="0" applyNumberFormat="1" applyBorder="1" applyAlignment="1">
      <alignment horizontal="center" vertical="center"/>
    </xf>
    <xf numFmtId="10" fontId="0" fillId="0" borderId="7" xfId="0" applyNumberFormat="1" applyBorder="1" applyAlignment="1">
      <alignment horizontal="center" vertical="center"/>
    </xf>
    <xf numFmtId="0" fontId="0" fillId="3" borderId="6" xfId="0" applyFill="1" applyBorder="1" applyAlignment="1">
      <alignment horizontal="center" vertical="center" wrapText="1"/>
    </xf>
    <xf numFmtId="10" fontId="0" fillId="0" borderId="11" xfId="0" applyNumberFormat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5" xfId="0" applyBorder="1">
      <alignment vertical="center"/>
    </xf>
    <xf numFmtId="10" fontId="3" fillId="0" borderId="13" xfId="0" applyNumberFormat="1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177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177" fontId="0" fillId="0" borderId="6" xfId="0" applyNumberFormat="1" applyBorder="1" applyAlignment="1">
      <alignment horizontal="center" vertical="center" wrapText="1"/>
    </xf>
    <xf numFmtId="177" fontId="0" fillId="0" borderId="8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7" fontId="0" fillId="0" borderId="17" xfId="0" applyNumberFormat="1" applyBorder="1">
      <alignment vertical="center"/>
    </xf>
    <xf numFmtId="0" fontId="0" fillId="0" borderId="17" xfId="0" applyBorder="1" applyAlignment="1">
      <alignment horizontal="center" vertical="center"/>
    </xf>
    <xf numFmtId="176" fontId="0" fillId="4" borderId="17" xfId="0" applyNumberFormat="1" applyFill="1" applyBorder="1" applyAlignment="1">
      <alignment horizontal="center" vertical="center"/>
    </xf>
    <xf numFmtId="0" fontId="0" fillId="0" borderId="17" xfId="0" applyBorder="1">
      <alignment vertical="center"/>
    </xf>
    <xf numFmtId="0" fontId="4" fillId="0" borderId="1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T24" sqref="T24"/>
    </sheetView>
  </sheetViews>
  <sheetFormatPr defaultColWidth="9" defaultRowHeight="13.5"/>
  <cols>
    <col min="3" max="3" width="10.375" style="41" hidden="1" customWidth="1"/>
    <col min="4" max="4" width="16.375" style="41" hidden="1" customWidth="1"/>
    <col min="5" max="5" width="16" customWidth="1"/>
    <col min="6" max="6" width="14.5" customWidth="1"/>
    <col min="7" max="7" width="15" customWidth="1"/>
    <col min="8" max="8" width="15.125" customWidth="1"/>
    <col min="9" max="9" width="36.25" hidden="1" customWidth="1"/>
    <col min="10" max="10" width="11.75" customWidth="1"/>
  </cols>
  <sheetData>
    <row r="1" ht="33.75" customHeight="1" spans="1:9">
      <c r="A1" s="42" t="s">
        <v>0</v>
      </c>
      <c r="B1" s="43"/>
      <c r="C1" s="44"/>
      <c r="D1" s="44"/>
      <c r="E1" s="43"/>
      <c r="F1" s="43"/>
      <c r="G1" s="43"/>
      <c r="H1" s="43"/>
      <c r="I1" s="53"/>
    </row>
    <row r="2" ht="41.25" spans="1: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7" t="s">
        <v>6</v>
      </c>
      <c r="G2" s="8" t="s">
        <v>7</v>
      </c>
      <c r="H2" s="8" t="s">
        <v>8</v>
      </c>
      <c r="I2" s="11" t="s">
        <v>9</v>
      </c>
    </row>
    <row r="3" ht="25" customHeight="1" spans="1:9">
      <c r="A3" s="11">
        <v>1</v>
      </c>
      <c r="B3" s="11" t="s">
        <v>10</v>
      </c>
      <c r="C3" s="45">
        <v>43647</v>
      </c>
      <c r="D3" s="45">
        <v>44196</v>
      </c>
      <c r="E3" s="11">
        <v>96000</v>
      </c>
      <c r="F3" s="13">
        <f>3266.92/E21</f>
        <v>0.00163124674073464</v>
      </c>
      <c r="G3" s="14">
        <f>E3*F3</f>
        <v>156.599687110525</v>
      </c>
      <c r="H3" s="35" t="s">
        <v>11</v>
      </c>
      <c r="I3" s="11" t="s">
        <v>12</v>
      </c>
    </row>
    <row r="4" ht="25" customHeight="1" spans="1:9">
      <c r="A4" s="11">
        <v>2</v>
      </c>
      <c r="B4" s="11" t="s">
        <v>13</v>
      </c>
      <c r="C4" s="45">
        <v>43929</v>
      </c>
      <c r="D4" s="45">
        <v>44190</v>
      </c>
      <c r="E4" s="11">
        <v>141677.42</v>
      </c>
      <c r="F4" s="13">
        <f>3266.92/E21</f>
        <v>0.00163124674073464</v>
      </c>
      <c r="G4" s="14">
        <f t="shared" ref="G4:G20" si="0">E4*F4</f>
        <v>231.110829610693</v>
      </c>
      <c r="H4" s="35" t="s">
        <v>11</v>
      </c>
      <c r="I4" s="11" t="s">
        <v>14</v>
      </c>
    </row>
    <row r="5" ht="25" customHeight="1" spans="1:9">
      <c r="A5" s="11">
        <v>3</v>
      </c>
      <c r="B5" s="11" t="s">
        <v>15</v>
      </c>
      <c r="C5" s="45">
        <v>43862</v>
      </c>
      <c r="D5" s="45">
        <v>44196</v>
      </c>
      <c r="E5" s="11">
        <v>24000</v>
      </c>
      <c r="F5" s="13">
        <f>3266.92/E21</f>
        <v>0.00163124674073464</v>
      </c>
      <c r="G5" s="17">
        <f t="shared" si="0"/>
        <v>39.1499217776313</v>
      </c>
      <c r="H5" s="11"/>
      <c r="I5" s="11" t="s">
        <v>16</v>
      </c>
    </row>
    <row r="6" ht="25" customHeight="1" spans="1:9">
      <c r="A6" s="11">
        <v>4</v>
      </c>
      <c r="B6" s="11" t="s">
        <v>17</v>
      </c>
      <c r="C6" s="45">
        <v>44075</v>
      </c>
      <c r="D6" s="45">
        <v>44196</v>
      </c>
      <c r="E6" s="11">
        <v>27625</v>
      </c>
      <c r="F6" s="13">
        <f>3266.92/E21</f>
        <v>0.00163124674073464</v>
      </c>
      <c r="G6" s="17">
        <f t="shared" si="0"/>
        <v>45.0631912127944</v>
      </c>
      <c r="H6" s="11"/>
      <c r="I6" s="11" t="s">
        <v>18</v>
      </c>
    </row>
    <row r="7" ht="25" customHeight="1" spans="1:9">
      <c r="A7" s="11">
        <v>5</v>
      </c>
      <c r="B7" s="11" t="s">
        <v>19</v>
      </c>
      <c r="C7" s="45">
        <v>43862</v>
      </c>
      <c r="D7" s="45">
        <v>44196</v>
      </c>
      <c r="E7" s="11">
        <v>39636.36</v>
      </c>
      <c r="F7" s="13">
        <f>3266.92/E21</f>
        <v>0.00163124674073464</v>
      </c>
      <c r="G7" s="17">
        <f t="shared" si="0"/>
        <v>64.6566830645848</v>
      </c>
      <c r="H7" s="11"/>
      <c r="I7" s="11" t="s">
        <v>20</v>
      </c>
    </row>
    <row r="8" ht="25" customHeight="1" spans="1:9">
      <c r="A8" s="11">
        <v>6</v>
      </c>
      <c r="B8" s="11" t="s">
        <v>21</v>
      </c>
      <c r="C8" s="45">
        <v>44014</v>
      </c>
      <c r="D8" s="45">
        <v>44196</v>
      </c>
      <c r="E8" s="11">
        <v>12000</v>
      </c>
      <c r="F8" s="13">
        <f>3266.92/E21</f>
        <v>0.00163124674073464</v>
      </c>
      <c r="G8" s="17">
        <f t="shared" si="0"/>
        <v>19.5749608888157</v>
      </c>
      <c r="H8" s="11"/>
      <c r="I8" s="11" t="s">
        <v>22</v>
      </c>
    </row>
    <row r="9" ht="25" customHeight="1" spans="1:9">
      <c r="A9" s="11">
        <v>7</v>
      </c>
      <c r="B9" s="11" t="s">
        <v>23</v>
      </c>
      <c r="C9" s="45">
        <v>43615</v>
      </c>
      <c r="D9" s="45">
        <v>44494</v>
      </c>
      <c r="E9" s="11">
        <v>382500</v>
      </c>
      <c r="F9" s="13">
        <f>3266.92/E21</f>
        <v>0.00163124674073464</v>
      </c>
      <c r="G9" s="17">
        <f t="shared" si="0"/>
        <v>623.951878330999</v>
      </c>
      <c r="H9" s="11"/>
      <c r="I9" s="11" t="s">
        <v>24</v>
      </c>
    </row>
    <row r="10" ht="25" customHeight="1" spans="1:9">
      <c r="A10" s="11">
        <v>8</v>
      </c>
      <c r="B10" s="11" t="s">
        <v>25</v>
      </c>
      <c r="C10" s="45">
        <v>43958</v>
      </c>
      <c r="D10" s="45">
        <v>44494</v>
      </c>
      <c r="E10" s="11">
        <v>178333.3</v>
      </c>
      <c r="F10" s="13">
        <f>3266.92/E21</f>
        <v>0.00163124674073464</v>
      </c>
      <c r="G10" s="14">
        <f t="shared" si="0"/>
        <v>290.905614389453</v>
      </c>
      <c r="H10" s="35" t="s">
        <v>11</v>
      </c>
      <c r="I10" s="11" t="s">
        <v>26</v>
      </c>
    </row>
    <row r="11" ht="25" customHeight="1" spans="1:9">
      <c r="A11" s="11">
        <v>9</v>
      </c>
      <c r="B11" s="11" t="s">
        <v>27</v>
      </c>
      <c r="C11" s="45">
        <v>43958</v>
      </c>
      <c r="D11" s="45">
        <v>44494</v>
      </c>
      <c r="E11" s="11">
        <v>178333.3</v>
      </c>
      <c r="F11" s="13">
        <f>3266.92/E21</f>
        <v>0.00163124674073464</v>
      </c>
      <c r="G11" s="17">
        <f t="shared" si="0"/>
        <v>290.905614389453</v>
      </c>
      <c r="H11" s="11"/>
      <c r="I11" s="11" t="s">
        <v>28</v>
      </c>
    </row>
    <row r="12" ht="25" customHeight="1" spans="1:9">
      <c r="A12" s="11">
        <v>10</v>
      </c>
      <c r="B12" s="11" t="s">
        <v>29</v>
      </c>
      <c r="C12" s="45">
        <v>43709</v>
      </c>
      <c r="D12" s="45">
        <v>44196</v>
      </c>
      <c r="E12" s="11">
        <v>240000</v>
      </c>
      <c r="F12" s="13">
        <f>3266.92/E21</f>
        <v>0.00163124674073464</v>
      </c>
      <c r="G12" s="17">
        <f t="shared" si="0"/>
        <v>391.499217776313</v>
      </c>
      <c r="H12" s="11"/>
      <c r="I12" s="11" t="s">
        <v>30</v>
      </c>
    </row>
    <row r="13" ht="25" customHeight="1" spans="1:9">
      <c r="A13" s="11">
        <v>11</v>
      </c>
      <c r="B13" s="11" t="s">
        <v>31</v>
      </c>
      <c r="C13" s="45">
        <v>44197</v>
      </c>
      <c r="D13" s="45">
        <v>44494</v>
      </c>
      <c r="E13" s="11">
        <v>60000</v>
      </c>
      <c r="F13" s="13">
        <f>3266.92/E21</f>
        <v>0.00163124674073464</v>
      </c>
      <c r="G13" s="17">
        <f t="shared" si="0"/>
        <v>97.8748044440783</v>
      </c>
      <c r="H13" s="11"/>
      <c r="I13" s="11" t="s">
        <v>32</v>
      </c>
    </row>
    <row r="14" ht="25" customHeight="1" spans="1:9">
      <c r="A14" s="11">
        <v>12</v>
      </c>
      <c r="B14" s="11" t="s">
        <v>33</v>
      </c>
      <c r="C14" s="45">
        <v>44035</v>
      </c>
      <c r="D14" s="45">
        <v>44196</v>
      </c>
      <c r="E14" s="11">
        <v>15744</v>
      </c>
      <c r="F14" s="13">
        <f>3266.92/E21</f>
        <v>0.00163124674073464</v>
      </c>
      <c r="G14" s="17">
        <f t="shared" si="0"/>
        <v>25.6823486861262</v>
      </c>
      <c r="H14" s="11"/>
      <c r="I14" s="11" t="s">
        <v>34</v>
      </c>
    </row>
    <row r="15" ht="25" customHeight="1" spans="1:9">
      <c r="A15" s="11">
        <v>13</v>
      </c>
      <c r="B15" s="11" t="s">
        <v>35</v>
      </c>
      <c r="C15" s="45">
        <v>43988</v>
      </c>
      <c r="D15" s="45">
        <v>44179</v>
      </c>
      <c r="E15" s="11">
        <v>24926.2</v>
      </c>
      <c r="F15" s="13">
        <f>3266.92/E21</f>
        <v>0.00163124674073464</v>
      </c>
      <c r="G15" s="17">
        <f t="shared" si="0"/>
        <v>40.6607825088998</v>
      </c>
      <c r="H15" s="11"/>
      <c r="I15" s="11" t="s">
        <v>36</v>
      </c>
    </row>
    <row r="16" ht="25" customHeight="1" spans="1:9">
      <c r="A16" s="11">
        <v>14</v>
      </c>
      <c r="B16" s="11" t="s">
        <v>37</v>
      </c>
      <c r="C16" s="45">
        <v>44020</v>
      </c>
      <c r="D16" s="45">
        <v>44520</v>
      </c>
      <c r="E16" s="11">
        <v>91000</v>
      </c>
      <c r="F16" s="13">
        <f>3266.92/E21</f>
        <v>0.00163124674073464</v>
      </c>
      <c r="G16" s="17">
        <f t="shared" si="0"/>
        <v>148.443453406852</v>
      </c>
      <c r="H16" s="11"/>
      <c r="I16" s="11" t="s">
        <v>38</v>
      </c>
    </row>
    <row r="17" ht="25" customHeight="1" spans="1:9">
      <c r="A17" s="11">
        <v>15</v>
      </c>
      <c r="B17" s="11" t="s">
        <v>39</v>
      </c>
      <c r="C17" s="45">
        <v>44044</v>
      </c>
      <c r="D17" s="45">
        <v>44196</v>
      </c>
      <c r="E17" s="11">
        <v>17938</v>
      </c>
      <c r="F17" s="13">
        <f>3266.92/E21</f>
        <v>0.00163124674073464</v>
      </c>
      <c r="G17" s="17">
        <f t="shared" si="0"/>
        <v>29.2613040352979</v>
      </c>
      <c r="H17" s="11"/>
      <c r="I17" s="11" t="s">
        <v>40</v>
      </c>
    </row>
    <row r="18" ht="25" customHeight="1" spans="1:9">
      <c r="A18" s="11">
        <v>16</v>
      </c>
      <c r="B18" s="11" t="s">
        <v>41</v>
      </c>
      <c r="C18" s="45">
        <v>43709</v>
      </c>
      <c r="D18" s="45">
        <v>44866</v>
      </c>
      <c r="E18" s="11">
        <v>99000</v>
      </c>
      <c r="F18" s="13">
        <f>3266.92/E21</f>
        <v>0.00163124674073464</v>
      </c>
      <c r="G18" s="14">
        <f t="shared" si="0"/>
        <v>161.493427332729</v>
      </c>
      <c r="H18" s="35" t="s">
        <v>11</v>
      </c>
      <c r="I18" s="11" t="s">
        <v>42</v>
      </c>
    </row>
    <row r="19" ht="25" customHeight="1" spans="1:9">
      <c r="A19" s="11">
        <v>17</v>
      </c>
      <c r="B19" s="11" t="s">
        <v>43</v>
      </c>
      <c r="C19" s="45">
        <v>44197</v>
      </c>
      <c r="D19" s="45">
        <v>44316</v>
      </c>
      <c r="E19" s="11">
        <v>14000</v>
      </c>
      <c r="F19" s="13">
        <f>3266.92/E21</f>
        <v>0.00163124674073464</v>
      </c>
      <c r="G19" s="17">
        <f t="shared" si="0"/>
        <v>22.8374543702849</v>
      </c>
      <c r="H19" s="11"/>
      <c r="I19" s="11" t="s">
        <v>44</v>
      </c>
    </row>
    <row r="20" ht="25" customHeight="1" spans="1:9">
      <c r="A20" s="18">
        <v>18</v>
      </c>
      <c r="B20" s="18" t="s">
        <v>45</v>
      </c>
      <c r="C20" s="46">
        <v>43929</v>
      </c>
      <c r="D20" s="46">
        <v>44762</v>
      </c>
      <c r="E20" s="18">
        <v>360000</v>
      </c>
      <c r="F20" s="13">
        <f>3266.92/E21</f>
        <v>0.00163124674073464</v>
      </c>
      <c r="G20" s="14">
        <f t="shared" si="0"/>
        <v>587.24882666447</v>
      </c>
      <c r="H20" s="35" t="s">
        <v>11</v>
      </c>
      <c r="I20" s="11" t="s">
        <v>46</v>
      </c>
    </row>
    <row r="21" ht="25" customHeight="1" spans="1:8">
      <c r="A21" s="47" t="s">
        <v>47</v>
      </c>
      <c r="B21" s="48"/>
      <c r="C21" s="49"/>
      <c r="D21" s="49"/>
      <c r="E21" s="50">
        <f>SUM(E3:E20)</f>
        <v>2002713.58</v>
      </c>
      <c r="F21" s="13">
        <f>3266.92/E21</f>
        <v>0.00163124674073464</v>
      </c>
      <c r="G21" s="51">
        <f>SUM(G3:G20)</f>
        <v>3266.92</v>
      </c>
      <c r="H21" s="52"/>
    </row>
  </sheetData>
  <sheetProtection formatCells="0" insertHyperlinks="0" autoFilter="0"/>
  <mergeCells count="2">
    <mergeCell ref="A1:I1"/>
    <mergeCell ref="A21:B21"/>
  </mergeCells>
  <pageMargins left="0.75" right="0.75" top="1" bottom="1" header="0.5" footer="0.5"/>
  <pageSetup paperSize="9" scale="94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workbookViewId="0">
      <selection activeCell="S18" sqref="S18"/>
    </sheetView>
  </sheetViews>
  <sheetFormatPr defaultColWidth="9" defaultRowHeight="13.5"/>
  <cols>
    <col min="2" max="2" width="17.75" customWidth="1"/>
    <col min="3" max="3" width="14.25" hidden="1" customWidth="1"/>
    <col min="4" max="4" width="18.875" style="1" customWidth="1"/>
    <col min="5" max="5" width="15" hidden="1" customWidth="1"/>
    <col min="6" max="6" width="13.25" hidden="1" customWidth="1"/>
    <col min="7" max="7" width="13.25" customWidth="1"/>
    <col min="8" max="9" width="17" style="2" customWidth="1"/>
    <col min="10" max="10" width="17" style="3" customWidth="1"/>
    <col min="11" max="12" width="17" style="2" customWidth="1"/>
    <col min="13" max="13" width="17" customWidth="1"/>
    <col min="14" max="14" width="29.625" customWidth="1"/>
  </cols>
  <sheetData>
    <row r="1" ht="41" customHeight="1" spans="1:14">
      <c r="A1" s="4" t="s">
        <v>48</v>
      </c>
      <c r="B1" s="5"/>
      <c r="C1" s="5"/>
      <c r="D1" s="6"/>
      <c r="E1" s="5"/>
      <c r="F1" s="5"/>
      <c r="G1" s="5"/>
      <c r="H1" s="6"/>
      <c r="I1" s="6"/>
      <c r="J1" s="29"/>
      <c r="K1" s="6"/>
      <c r="L1" s="6"/>
      <c r="M1" s="5"/>
      <c r="N1" s="30"/>
    </row>
    <row r="2" ht="45" customHeight="1" spans="1:14">
      <c r="A2" s="7" t="s">
        <v>1</v>
      </c>
      <c r="B2" s="8" t="s">
        <v>2</v>
      </c>
      <c r="C2" s="8" t="s">
        <v>5</v>
      </c>
      <c r="D2" s="9" t="s">
        <v>49</v>
      </c>
      <c r="E2" s="7" t="s">
        <v>6</v>
      </c>
      <c r="F2" s="8" t="s">
        <v>50</v>
      </c>
      <c r="G2" s="8" t="s">
        <v>51</v>
      </c>
      <c r="H2" s="10" t="s">
        <v>52</v>
      </c>
      <c r="I2" s="31" t="s">
        <v>53</v>
      </c>
      <c r="J2" s="32" t="s">
        <v>54</v>
      </c>
      <c r="K2" s="31" t="s">
        <v>55</v>
      </c>
      <c r="L2" s="31" t="s">
        <v>56</v>
      </c>
      <c r="M2" s="8" t="s">
        <v>8</v>
      </c>
      <c r="N2" s="11" t="s">
        <v>9</v>
      </c>
    </row>
    <row r="3" ht="40.5" customHeight="1" spans="1:14">
      <c r="A3" s="11">
        <v>1</v>
      </c>
      <c r="B3" s="11" t="s">
        <v>10</v>
      </c>
      <c r="C3" s="11">
        <v>96000</v>
      </c>
      <c r="D3" s="12">
        <f>C3-F3</f>
        <v>95843.4003128895</v>
      </c>
      <c r="E3" s="13">
        <f>3266.92/C21</f>
        <v>0.00163124674073464</v>
      </c>
      <c r="F3" s="14">
        <f t="shared" ref="F3:F20" si="0">C3*E3</f>
        <v>156.599687110525</v>
      </c>
      <c r="G3" s="15">
        <f>1374759.05/D21</f>
        <v>0.687569754924095</v>
      </c>
      <c r="H3" s="16">
        <f>D3*G3</f>
        <v>65899.0232642253</v>
      </c>
      <c r="I3" s="33" t="s">
        <v>57</v>
      </c>
      <c r="J3" s="34" t="s">
        <v>57</v>
      </c>
      <c r="K3" s="33" t="s">
        <v>57</v>
      </c>
      <c r="L3" s="33">
        <v>0</v>
      </c>
      <c r="M3" s="35" t="s">
        <v>58</v>
      </c>
      <c r="N3" s="11" t="s">
        <v>12</v>
      </c>
    </row>
    <row r="4" ht="40.5" customHeight="1" spans="1:14">
      <c r="A4" s="11">
        <v>2</v>
      </c>
      <c r="B4" s="11" t="s">
        <v>13</v>
      </c>
      <c r="C4" s="11">
        <v>141677.42</v>
      </c>
      <c r="D4" s="12">
        <f t="shared" ref="D4:D21" si="1">C4-F4</f>
        <v>141446.309170389</v>
      </c>
      <c r="E4" s="13">
        <f>3266.92/C21</f>
        <v>0.00163124674073464</v>
      </c>
      <c r="F4" s="14">
        <f t="shared" si="0"/>
        <v>231.110829610693</v>
      </c>
      <c r="G4" s="15">
        <v>0.687569754924095</v>
      </c>
      <c r="H4" s="16">
        <f t="shared" ref="H4:H20" si="2">D4*G4</f>
        <v>97254.2041312023</v>
      </c>
      <c r="I4" s="33">
        <f t="shared" ref="I4:I20" si="3">D4-H4</f>
        <v>44192.105039187</v>
      </c>
      <c r="J4" s="34">
        <f t="shared" ref="J4:J20" si="4">66055.62/594743.23</f>
        <v>0.111065778756321</v>
      </c>
      <c r="K4" s="33">
        <f>I4*J4</f>
        <v>4908.23056105846</v>
      </c>
      <c r="L4" s="33">
        <f>H4+K4</f>
        <v>102162.434692261</v>
      </c>
      <c r="M4" s="35" t="s">
        <v>59</v>
      </c>
      <c r="N4" s="11" t="s">
        <v>14</v>
      </c>
    </row>
    <row r="5" ht="40.5" customHeight="1" spans="1:14">
      <c r="A5" s="11">
        <v>3</v>
      </c>
      <c r="B5" s="11" t="s">
        <v>15</v>
      </c>
      <c r="C5" s="11">
        <v>24000</v>
      </c>
      <c r="D5" s="12">
        <f t="shared" si="1"/>
        <v>23960.8500782224</v>
      </c>
      <c r="E5" s="13">
        <f>3266.92/C21</f>
        <v>0.00163124674073464</v>
      </c>
      <c r="F5" s="17">
        <f t="shared" si="0"/>
        <v>39.1499217776313</v>
      </c>
      <c r="G5" s="15">
        <v>0.687569754924095</v>
      </c>
      <c r="H5" s="16">
        <f t="shared" si="2"/>
        <v>16474.7558160563</v>
      </c>
      <c r="I5" s="33">
        <f t="shared" si="3"/>
        <v>7486.09426216604</v>
      </c>
      <c r="J5" s="34">
        <f t="shared" si="4"/>
        <v>0.111065778756321</v>
      </c>
      <c r="K5" s="33">
        <f>I5*J5</f>
        <v>831.4488890707</v>
      </c>
      <c r="L5" s="33">
        <f>H5+K5</f>
        <v>17306.204705127</v>
      </c>
      <c r="M5" s="11"/>
      <c r="N5" s="11" t="s">
        <v>16</v>
      </c>
    </row>
    <row r="6" ht="40.5" customHeight="1" spans="1:14">
      <c r="A6" s="11">
        <v>4</v>
      </c>
      <c r="B6" s="11" t="s">
        <v>17</v>
      </c>
      <c r="C6" s="11">
        <v>27625</v>
      </c>
      <c r="D6" s="12">
        <f t="shared" si="1"/>
        <v>27579.9368087872</v>
      </c>
      <c r="E6" s="13">
        <f>3266.92/C21</f>
        <v>0.00163124674073464</v>
      </c>
      <c r="F6" s="17">
        <f t="shared" si="0"/>
        <v>45.0631912127944</v>
      </c>
      <c r="G6" s="15">
        <v>0.687569754924095</v>
      </c>
      <c r="H6" s="16">
        <f t="shared" si="2"/>
        <v>18963.1303924398</v>
      </c>
      <c r="I6" s="33">
        <f t="shared" si="3"/>
        <v>8616.80641634736</v>
      </c>
      <c r="J6" s="34">
        <f t="shared" si="4"/>
        <v>0.111065778756321</v>
      </c>
      <c r="K6" s="33">
        <f t="shared" ref="K5:K20" si="5">I6*J6</f>
        <v>957.032315024087</v>
      </c>
      <c r="L6" s="33">
        <f t="shared" ref="L5:L20" si="6">H6+K6</f>
        <v>19920.1627074639</v>
      </c>
      <c r="M6" s="11"/>
      <c r="N6" s="11" t="s">
        <v>18</v>
      </c>
    </row>
    <row r="7" ht="40.5" customHeight="1" spans="1:14">
      <c r="A7" s="11">
        <v>5</v>
      </c>
      <c r="B7" s="11" t="s">
        <v>19</v>
      </c>
      <c r="C7" s="11">
        <v>39636.36</v>
      </c>
      <c r="D7" s="12">
        <f t="shared" si="1"/>
        <v>39571.7033169354</v>
      </c>
      <c r="E7" s="13">
        <f>3266.92/C21</f>
        <v>0.00163124674073464</v>
      </c>
      <c r="F7" s="17">
        <f t="shared" si="0"/>
        <v>64.6566830645848</v>
      </c>
      <c r="G7" s="15">
        <v>0.687569754924095</v>
      </c>
      <c r="H7" s="16">
        <f t="shared" si="2"/>
        <v>27208.3063515543</v>
      </c>
      <c r="I7" s="33">
        <f t="shared" si="3"/>
        <v>12363.3969653811</v>
      </c>
      <c r="J7" s="34">
        <f t="shared" si="4"/>
        <v>0.111065778756321</v>
      </c>
      <c r="K7" s="33">
        <f t="shared" si="5"/>
        <v>1373.1503120336</v>
      </c>
      <c r="L7" s="33">
        <f t="shared" si="6"/>
        <v>28581.4566635879</v>
      </c>
      <c r="M7" s="11"/>
      <c r="N7" s="11" t="s">
        <v>20</v>
      </c>
    </row>
    <row r="8" ht="40.5" customHeight="1" spans="1:14">
      <c r="A8" s="11">
        <v>6</v>
      </c>
      <c r="B8" s="11" t="s">
        <v>21</v>
      </c>
      <c r="C8" s="11">
        <v>12000</v>
      </c>
      <c r="D8" s="12">
        <f t="shared" si="1"/>
        <v>11980.4250391112</v>
      </c>
      <c r="E8" s="13">
        <f>3266.92/C21</f>
        <v>0.00163124674073464</v>
      </c>
      <c r="F8" s="17">
        <f t="shared" si="0"/>
        <v>19.5749608888157</v>
      </c>
      <c r="G8" s="15">
        <v>0.687569754924095</v>
      </c>
      <c r="H8" s="16">
        <f t="shared" si="2"/>
        <v>8237.37790802817</v>
      </c>
      <c r="I8" s="33">
        <f t="shared" si="3"/>
        <v>3743.04713108302</v>
      </c>
      <c r="J8" s="34">
        <f t="shared" si="4"/>
        <v>0.111065778756321</v>
      </c>
      <c r="K8" s="33">
        <f t="shared" si="5"/>
        <v>415.72444453535</v>
      </c>
      <c r="L8" s="33">
        <f t="shared" si="6"/>
        <v>8653.10235256352</v>
      </c>
      <c r="M8" s="11"/>
      <c r="N8" s="11" t="s">
        <v>22</v>
      </c>
    </row>
    <row r="9" ht="40.5" customHeight="1" spans="1:14">
      <c r="A9" s="11">
        <v>7</v>
      </c>
      <c r="B9" s="11" t="s">
        <v>23</v>
      </c>
      <c r="C9" s="11">
        <v>382500</v>
      </c>
      <c r="D9" s="12">
        <f t="shared" si="1"/>
        <v>381876.048121669</v>
      </c>
      <c r="E9" s="13">
        <f>3266.92/C21</f>
        <v>0.00163124674073464</v>
      </c>
      <c r="F9" s="17">
        <f t="shared" si="0"/>
        <v>623.951878330999</v>
      </c>
      <c r="G9" s="15">
        <v>0.687569754924095</v>
      </c>
      <c r="H9" s="16">
        <f t="shared" si="2"/>
        <v>262566.420818398</v>
      </c>
      <c r="I9" s="33">
        <f t="shared" si="3"/>
        <v>119309.627303271</v>
      </c>
      <c r="J9" s="34">
        <f t="shared" si="4"/>
        <v>0.111065778756321</v>
      </c>
      <c r="K9" s="33">
        <f t="shared" si="5"/>
        <v>13251.2166695643</v>
      </c>
      <c r="L9" s="33">
        <f t="shared" si="6"/>
        <v>275817.637487962</v>
      </c>
      <c r="M9" s="11"/>
      <c r="N9" s="11" t="s">
        <v>24</v>
      </c>
    </row>
    <row r="10" ht="40.5" customHeight="1" spans="1:14">
      <c r="A10" s="11">
        <v>8</v>
      </c>
      <c r="B10" s="11" t="s">
        <v>25</v>
      </c>
      <c r="C10" s="11">
        <v>178333.3</v>
      </c>
      <c r="D10" s="12">
        <f t="shared" si="1"/>
        <v>178042.394385611</v>
      </c>
      <c r="E10" s="13">
        <f>3266.92/C21</f>
        <v>0.00163124674073464</v>
      </c>
      <c r="F10" s="14">
        <f t="shared" si="0"/>
        <v>290.905614389453</v>
      </c>
      <c r="G10" s="15">
        <v>0.687569754924095</v>
      </c>
      <c r="H10" s="16">
        <f t="shared" si="2"/>
        <v>122416.565473813</v>
      </c>
      <c r="I10" s="33">
        <f t="shared" si="3"/>
        <v>55625.8289117973</v>
      </c>
      <c r="J10" s="34">
        <f t="shared" si="4"/>
        <v>0.111065778756321</v>
      </c>
      <c r="K10" s="33">
        <f t="shared" si="5"/>
        <v>6178.12600705467</v>
      </c>
      <c r="L10" s="33">
        <f t="shared" si="6"/>
        <v>128594.691480868</v>
      </c>
      <c r="M10" s="35" t="s">
        <v>60</v>
      </c>
      <c r="N10" s="11" t="s">
        <v>26</v>
      </c>
    </row>
    <row r="11" ht="40.5" customHeight="1" spans="1:14">
      <c r="A11" s="11">
        <v>9</v>
      </c>
      <c r="B11" s="11" t="s">
        <v>27</v>
      </c>
      <c r="C11" s="11">
        <v>178333.3</v>
      </c>
      <c r="D11" s="12">
        <f t="shared" si="1"/>
        <v>178042.394385611</v>
      </c>
      <c r="E11" s="13">
        <f>3266.92/C21</f>
        <v>0.00163124674073464</v>
      </c>
      <c r="F11" s="17">
        <f t="shared" si="0"/>
        <v>290.905614389453</v>
      </c>
      <c r="G11" s="15">
        <v>0.687569754924095</v>
      </c>
      <c r="H11" s="16">
        <f t="shared" si="2"/>
        <v>122416.565473813</v>
      </c>
      <c r="I11" s="33">
        <f t="shared" si="3"/>
        <v>55625.8289117973</v>
      </c>
      <c r="J11" s="34">
        <f t="shared" si="4"/>
        <v>0.111065778756321</v>
      </c>
      <c r="K11" s="33">
        <f t="shared" si="5"/>
        <v>6178.12600705467</v>
      </c>
      <c r="L11" s="33">
        <f t="shared" si="6"/>
        <v>128594.691480868</v>
      </c>
      <c r="M11" s="11"/>
      <c r="N11" s="11" t="s">
        <v>28</v>
      </c>
    </row>
    <row r="12" ht="40.5" customHeight="1" spans="1:14">
      <c r="A12" s="11">
        <v>10</v>
      </c>
      <c r="B12" s="11" t="s">
        <v>29</v>
      </c>
      <c r="C12" s="11">
        <v>240000</v>
      </c>
      <c r="D12" s="12">
        <f t="shared" si="1"/>
        <v>239608.500782224</v>
      </c>
      <c r="E12" s="13">
        <f>3266.92/C21</f>
        <v>0.00163124674073464</v>
      </c>
      <c r="F12" s="17">
        <f t="shared" si="0"/>
        <v>391.499217776313</v>
      </c>
      <c r="G12" s="15">
        <v>0.687569754924095</v>
      </c>
      <c r="H12" s="16">
        <f t="shared" si="2"/>
        <v>164747.558160563</v>
      </c>
      <c r="I12" s="33">
        <f t="shared" si="3"/>
        <v>74860.9426216604</v>
      </c>
      <c r="J12" s="34">
        <f t="shared" si="4"/>
        <v>0.111065778756321</v>
      </c>
      <c r="K12" s="33">
        <f t="shared" si="5"/>
        <v>8314.488890707</v>
      </c>
      <c r="L12" s="33">
        <f t="shared" si="6"/>
        <v>173062.04705127</v>
      </c>
      <c r="M12" s="11"/>
      <c r="N12" s="11" t="s">
        <v>30</v>
      </c>
    </row>
    <row r="13" ht="40.5" customHeight="1" spans="1:14">
      <c r="A13" s="11">
        <v>11</v>
      </c>
      <c r="B13" s="11" t="s">
        <v>31</v>
      </c>
      <c r="C13" s="11">
        <v>60000</v>
      </c>
      <c r="D13" s="12">
        <f t="shared" si="1"/>
        <v>59902.1251955559</v>
      </c>
      <c r="E13" s="13">
        <f>3266.92/C21</f>
        <v>0.00163124674073464</v>
      </c>
      <c r="F13" s="17">
        <f t="shared" si="0"/>
        <v>97.8748044440783</v>
      </c>
      <c r="G13" s="15">
        <v>0.687569754924095</v>
      </c>
      <c r="H13" s="16">
        <f t="shared" si="2"/>
        <v>41186.8895401408</v>
      </c>
      <c r="I13" s="33">
        <f t="shared" si="3"/>
        <v>18715.2356554151</v>
      </c>
      <c r="J13" s="34">
        <f t="shared" si="4"/>
        <v>0.111065778756321</v>
      </c>
      <c r="K13" s="33">
        <f t="shared" si="5"/>
        <v>2078.62222267675</v>
      </c>
      <c r="L13" s="33">
        <f t="shared" si="6"/>
        <v>43265.5117628176</v>
      </c>
      <c r="M13" s="11"/>
      <c r="N13" s="11" t="s">
        <v>32</v>
      </c>
    </row>
    <row r="14" ht="40.5" customHeight="1" spans="1:14">
      <c r="A14" s="11">
        <v>12</v>
      </c>
      <c r="B14" s="11" t="s">
        <v>33</v>
      </c>
      <c r="C14" s="11">
        <v>15744</v>
      </c>
      <c r="D14" s="12">
        <f t="shared" si="1"/>
        <v>15718.3176513139</v>
      </c>
      <c r="E14" s="13">
        <f>3266.92/C21</f>
        <v>0.00163124674073464</v>
      </c>
      <c r="F14" s="17">
        <f t="shared" si="0"/>
        <v>25.6823486861262</v>
      </c>
      <c r="G14" s="15">
        <v>0.687569754924095</v>
      </c>
      <c r="H14" s="16">
        <f t="shared" si="2"/>
        <v>10807.439815333</v>
      </c>
      <c r="I14" s="33">
        <f t="shared" si="3"/>
        <v>4910.87783598092</v>
      </c>
      <c r="J14" s="34">
        <f t="shared" si="4"/>
        <v>0.111065778756321</v>
      </c>
      <c r="K14" s="33">
        <f t="shared" si="5"/>
        <v>545.430471230379</v>
      </c>
      <c r="L14" s="33">
        <f t="shared" si="6"/>
        <v>11352.8702865633</v>
      </c>
      <c r="M14" s="11"/>
      <c r="N14" s="11" t="s">
        <v>34</v>
      </c>
    </row>
    <row r="15" ht="40.5" customHeight="1" spans="1:14">
      <c r="A15" s="11">
        <v>13</v>
      </c>
      <c r="B15" s="11" t="s">
        <v>35</v>
      </c>
      <c r="C15" s="11">
        <v>24926.2</v>
      </c>
      <c r="D15" s="12">
        <f t="shared" si="1"/>
        <v>24885.5392174911</v>
      </c>
      <c r="E15" s="13">
        <f>3266.92/C21</f>
        <v>0.00163124674073464</v>
      </c>
      <c r="F15" s="17">
        <f t="shared" si="0"/>
        <v>40.6607825088998</v>
      </c>
      <c r="G15" s="15">
        <v>0.687569754924095</v>
      </c>
      <c r="H15" s="16">
        <f t="shared" si="2"/>
        <v>17110.5441009243</v>
      </c>
      <c r="I15" s="33">
        <f t="shared" si="3"/>
        <v>7774.9951165668</v>
      </c>
      <c r="J15" s="34">
        <f t="shared" si="4"/>
        <v>0.111065778756321</v>
      </c>
      <c r="K15" s="33">
        <f t="shared" si="5"/>
        <v>863.535887448087</v>
      </c>
      <c r="L15" s="33">
        <f t="shared" si="6"/>
        <v>17974.0799883724</v>
      </c>
      <c r="M15" s="11"/>
      <c r="N15" s="11" t="s">
        <v>36</v>
      </c>
    </row>
    <row r="16" ht="40.5" customHeight="1" spans="1:14">
      <c r="A16" s="11">
        <v>14</v>
      </c>
      <c r="B16" s="11" t="s">
        <v>37</v>
      </c>
      <c r="C16" s="11">
        <v>91000</v>
      </c>
      <c r="D16" s="12">
        <f t="shared" si="1"/>
        <v>90851.5565465931</v>
      </c>
      <c r="E16" s="13">
        <f>3266.92/C21</f>
        <v>0.00163124674073464</v>
      </c>
      <c r="F16" s="17">
        <f t="shared" si="0"/>
        <v>148.443453406852</v>
      </c>
      <c r="G16" s="15">
        <v>0.687569754924095</v>
      </c>
      <c r="H16" s="16">
        <f t="shared" si="2"/>
        <v>62466.7824692136</v>
      </c>
      <c r="I16" s="33">
        <f t="shared" si="3"/>
        <v>28384.7740773796</v>
      </c>
      <c r="J16" s="34">
        <f t="shared" si="4"/>
        <v>0.111065778756321</v>
      </c>
      <c r="K16" s="33">
        <f t="shared" si="5"/>
        <v>3152.57703772641</v>
      </c>
      <c r="L16" s="33">
        <f t="shared" si="6"/>
        <v>65619.35950694</v>
      </c>
      <c r="M16" s="11"/>
      <c r="N16" s="11" t="s">
        <v>38</v>
      </c>
    </row>
    <row r="17" ht="40.5" customHeight="1" spans="1:14">
      <c r="A17" s="11">
        <v>15</v>
      </c>
      <c r="B17" s="11" t="s">
        <v>39</v>
      </c>
      <c r="C17" s="11">
        <v>17938</v>
      </c>
      <c r="D17" s="12">
        <f t="shared" si="1"/>
        <v>17908.7386959647</v>
      </c>
      <c r="E17" s="13">
        <f>3266.92/C21</f>
        <v>0.00163124674073464</v>
      </c>
      <c r="F17" s="17">
        <f t="shared" si="0"/>
        <v>29.2613040352979</v>
      </c>
      <c r="G17" s="15">
        <v>0.687569754924095</v>
      </c>
      <c r="H17" s="16">
        <f t="shared" si="2"/>
        <v>12313.5070761841</v>
      </c>
      <c r="I17" s="33">
        <f t="shared" si="3"/>
        <v>5595.2316197806</v>
      </c>
      <c r="J17" s="34">
        <f t="shared" si="4"/>
        <v>0.111065778756321</v>
      </c>
      <c r="K17" s="33">
        <f t="shared" si="5"/>
        <v>621.438757172926</v>
      </c>
      <c r="L17" s="33">
        <f t="shared" si="6"/>
        <v>12934.945833357</v>
      </c>
      <c r="M17" s="11"/>
      <c r="N17" s="11" t="s">
        <v>40</v>
      </c>
    </row>
    <row r="18" ht="40.5" customHeight="1" spans="1:14">
      <c r="A18" s="11">
        <v>16</v>
      </c>
      <c r="B18" s="11" t="s">
        <v>41</v>
      </c>
      <c r="C18" s="11">
        <v>99000</v>
      </c>
      <c r="D18" s="12">
        <f t="shared" si="1"/>
        <v>98838.5065726673</v>
      </c>
      <c r="E18" s="13">
        <f>3266.92/C21</f>
        <v>0.00163124674073464</v>
      </c>
      <c r="F18" s="14">
        <f t="shared" si="0"/>
        <v>161.493427332729</v>
      </c>
      <c r="G18" s="15">
        <v>0.687569754924095</v>
      </c>
      <c r="H18" s="16">
        <f t="shared" si="2"/>
        <v>67958.3677412324</v>
      </c>
      <c r="I18" s="33">
        <f t="shared" si="3"/>
        <v>30880.1388314349</v>
      </c>
      <c r="J18" s="34">
        <f t="shared" si="4"/>
        <v>0.111065778756321</v>
      </c>
      <c r="K18" s="33">
        <f t="shared" si="5"/>
        <v>3429.72666741664</v>
      </c>
      <c r="L18" s="33">
        <f t="shared" si="6"/>
        <v>71388.094408649</v>
      </c>
      <c r="M18" s="35" t="s">
        <v>61</v>
      </c>
      <c r="N18" s="11" t="s">
        <v>42</v>
      </c>
    </row>
    <row r="19" ht="40.5" customHeight="1" spans="1:14">
      <c r="A19" s="11">
        <v>17</v>
      </c>
      <c r="B19" s="11" t="s">
        <v>43</v>
      </c>
      <c r="C19" s="11">
        <v>14000</v>
      </c>
      <c r="D19" s="12">
        <f t="shared" si="1"/>
        <v>13977.1625456297</v>
      </c>
      <c r="E19" s="13">
        <f>3266.92/C21</f>
        <v>0.00163124674073464</v>
      </c>
      <c r="F19" s="17">
        <f t="shared" si="0"/>
        <v>22.8374543702849</v>
      </c>
      <c r="G19" s="15">
        <v>0.687569754924095</v>
      </c>
      <c r="H19" s="16">
        <f t="shared" si="2"/>
        <v>9610.27422603286</v>
      </c>
      <c r="I19" s="33">
        <f t="shared" si="3"/>
        <v>4366.88831959686</v>
      </c>
      <c r="J19" s="34">
        <f t="shared" si="4"/>
        <v>0.111065778756321</v>
      </c>
      <c r="K19" s="33">
        <f t="shared" si="5"/>
        <v>485.011851957909</v>
      </c>
      <c r="L19" s="33">
        <f t="shared" si="6"/>
        <v>10095.2860779908</v>
      </c>
      <c r="M19" s="11"/>
      <c r="N19" s="11" t="s">
        <v>44</v>
      </c>
    </row>
    <row r="20" ht="40.5" customHeight="1" spans="1:14">
      <c r="A20" s="18">
        <v>18</v>
      </c>
      <c r="B20" s="18" t="s">
        <v>45</v>
      </c>
      <c r="C20" s="18">
        <v>360000</v>
      </c>
      <c r="D20" s="12">
        <f t="shared" si="1"/>
        <v>359412.751173336</v>
      </c>
      <c r="E20" s="13">
        <f>3266.92/C21</f>
        <v>0.00163124674073464</v>
      </c>
      <c r="F20" s="14">
        <f t="shared" si="0"/>
        <v>587.24882666447</v>
      </c>
      <c r="G20" s="15">
        <v>0.687569754924095</v>
      </c>
      <c r="H20" s="16">
        <f t="shared" si="2"/>
        <v>247121.337240845</v>
      </c>
      <c r="I20" s="33">
        <f t="shared" si="3"/>
        <v>112291.413932491</v>
      </c>
      <c r="J20" s="34">
        <f t="shared" si="4"/>
        <v>0.111065778756321</v>
      </c>
      <c r="K20" s="33">
        <f t="shared" si="5"/>
        <v>12471.7333360605</v>
      </c>
      <c r="L20" s="33">
        <f t="shared" si="6"/>
        <v>259593.070576905</v>
      </c>
      <c r="M20" s="35" t="s">
        <v>62</v>
      </c>
      <c r="N20" s="11" t="s">
        <v>46</v>
      </c>
    </row>
    <row r="21" ht="40.5" customHeight="1" spans="1:14">
      <c r="A21" s="19" t="s">
        <v>47</v>
      </c>
      <c r="B21" s="20"/>
      <c r="C21" s="21">
        <f>SUM(C3:C20)</f>
        <v>2002713.58</v>
      </c>
      <c r="D21" s="22">
        <f t="shared" si="1"/>
        <v>1999446.66</v>
      </c>
      <c r="E21" s="23">
        <f>3266.92/C21</f>
        <v>0.00163124674073464</v>
      </c>
      <c r="F21" s="24">
        <f>SUM(F3:F20)</f>
        <v>3266.92</v>
      </c>
      <c r="G21" s="25"/>
      <c r="H21" s="26">
        <f>SUM(H3:H20)</f>
        <v>1374759.05</v>
      </c>
      <c r="I21" s="26">
        <f>SUM(I3:I20)</f>
        <v>594743.232951336</v>
      </c>
      <c r="J21" s="36"/>
      <c r="K21" s="26"/>
      <c r="L21" s="26">
        <f>SUM(L3:L20)</f>
        <v>1374915.64706357</v>
      </c>
      <c r="M21" s="37"/>
      <c r="N21" s="38"/>
    </row>
    <row r="22" ht="60" customHeight="1" spans="1:14">
      <c r="A22" s="27" t="s">
        <v>63</v>
      </c>
      <c r="B22" s="28"/>
      <c r="C22" s="28"/>
      <c r="D22" s="28"/>
      <c r="E22" s="28"/>
      <c r="F22" s="28"/>
      <c r="G22" s="28"/>
      <c r="H22" s="28"/>
      <c r="I22" s="28"/>
      <c r="J22" s="39"/>
      <c r="K22" s="28"/>
      <c r="L22" s="28"/>
      <c r="M22" s="28"/>
      <c r="N22" s="40"/>
    </row>
  </sheetData>
  <mergeCells count="3">
    <mergeCell ref="A1:N1"/>
    <mergeCell ref="A21:B21"/>
    <mergeCell ref="A22:N2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WWO_wpscloud_20230516191359-28dd4a02c4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职工债权</vt:lpstr>
      <vt:lpstr>二次分配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郭林杰</dc:creator>
  <cp:lastModifiedBy>Superwho</cp:lastModifiedBy>
  <dcterms:created xsi:type="dcterms:W3CDTF">2023-05-17T19:10:00Z</dcterms:created>
  <dcterms:modified xsi:type="dcterms:W3CDTF">2025-09-06T10:52:48Z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FE56A1877C8B45A5894116CC1C924415_13</vt:lpwstr>
  </property>
  <property fmtid="{D5CDD505-2E9C-101B-9397-08002B2CF9AE}" pid="3" name="KSOProductBuildVer">
    <vt:lpwstr>2052-12.1.0.21915</vt:lpwstr>
  </property>
</Properties>
</file>