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82" windowHeight="13680"/>
  </bookViews>
  <sheets>
    <sheet name="总" sheetId="6" r:id="rId1"/>
  </sheets>
  <definedNames>
    <definedName name="_xlnm._FilterDatabase" localSheetId="0" hidden="1">总!$A$1:$G$42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<sst xmlns="http://schemas.openxmlformats.org/spreadsheetml/2006/main" count="86" uniqueCount="86">
  <si>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t>东莞市亭宜服装有限公司破产一案
职工债权表</t>
  </si>
  <si>
    <t>序号</t>
  </si>
  <si>
    <t>姓名（名称）</t>
  </si>
  <si>
    <t>拖欠职工债权数额
（元）</t>
  </si>
  <si>
    <t>拖欠经济补偿金（元）</t>
  </si>
  <si>
    <t>一次性伤残就业补助金（元）</t>
  </si>
  <si>
    <t>合计债权数额
（元）</t>
  </si>
  <si>
    <t>备注</t>
  </si>
  <si>
    <t>伍敏珍</t>
  </si>
  <si>
    <t>东劳人仲院高埗庭案字[2025]12号</t>
  </si>
  <si>
    <t>缪卓良</t>
  </si>
  <si>
    <t>东劳人仲院高埗庭案字[2025]14号</t>
  </si>
  <si>
    <t>段俊</t>
  </si>
  <si>
    <t>东劳人仲院高埗庭案字[2025]16号</t>
  </si>
  <si>
    <t>杨凤英</t>
  </si>
  <si>
    <t>东劳人仲院高埗庭案字[2025]17号</t>
  </si>
  <si>
    <t>张新连</t>
  </si>
  <si>
    <t>东劳人仲院高埗庭案字[2025]18号</t>
  </si>
  <si>
    <t>林瑞颜</t>
  </si>
  <si>
    <t>东劳人仲院高埗庭案字[2025]19号</t>
  </si>
  <si>
    <t>吴小燕</t>
  </si>
  <si>
    <t>东劳人仲院高埗庭案字[2025]20号</t>
  </si>
  <si>
    <t>缪小红</t>
  </si>
  <si>
    <t>东劳人仲院高埗庭案字[2024]429号、东劳人仲院高埗庭案字[2025]22号</t>
  </si>
  <si>
    <t>廖爱秋</t>
  </si>
  <si>
    <t>东劳人仲院高埗庭案字[2025]23号</t>
  </si>
  <si>
    <t>王东红</t>
  </si>
  <si>
    <t>东劳人仲院高埗庭案字[2025]24号</t>
  </si>
  <si>
    <t>申文</t>
  </si>
  <si>
    <t>东劳人仲院高埗庭案字[2025]25号</t>
  </si>
  <si>
    <t>卢少雄</t>
  </si>
  <si>
    <t>东劳人仲院高埗庭案字[2025]26号</t>
  </si>
  <si>
    <t>李青华</t>
  </si>
  <si>
    <t>东劳人仲院高埗庭案字[2025]27号</t>
  </si>
  <si>
    <t>吴光琼</t>
  </si>
  <si>
    <t>东劳人仲院高埗庭案字[2025]29号</t>
  </si>
  <si>
    <t>鲍国志</t>
  </si>
  <si>
    <t>东劳人仲院高埗庭案字[2025]30号</t>
  </si>
  <si>
    <t>郭一连</t>
  </si>
  <si>
    <t>东劳人仲院高埗庭案字[2025]32号</t>
  </si>
  <si>
    <t>王冬初</t>
  </si>
  <si>
    <t>东劳人仲院高埗庭案字[2025]34号</t>
  </si>
  <si>
    <t>莫珠</t>
  </si>
  <si>
    <t>东劳人仲院高埗庭案字[2025]35号</t>
  </si>
  <si>
    <t>熊佳欣</t>
  </si>
  <si>
    <t>东劳人仲院高埗庭案字[2025]36号</t>
  </si>
  <si>
    <t>程兴初</t>
  </si>
  <si>
    <t>东劳人仲院高埗庭案字[2025]37号</t>
  </si>
  <si>
    <t>邱九娣</t>
  </si>
  <si>
    <t>东劳人仲院高埗庭案字[2025]39号</t>
  </si>
  <si>
    <t>郭向阳</t>
  </si>
  <si>
    <t>东劳人仲院高埗庭案字[2025]40号</t>
  </si>
  <si>
    <t>黄小东</t>
  </si>
  <si>
    <t>东劳人仲院高埗庭案字[2025]41号</t>
  </si>
  <si>
    <t>江玉文</t>
  </si>
  <si>
    <t>东劳人仲院高埗庭案字[2025]42号</t>
  </si>
  <si>
    <t>周文冠</t>
  </si>
  <si>
    <t>东劳人仲院高埗庭案字[2025]43号</t>
  </si>
  <si>
    <t>郭向力</t>
  </si>
  <si>
    <t>东劳人仲院高埗庭案字[2025]44号</t>
  </si>
  <si>
    <t>李聪民</t>
  </si>
  <si>
    <t>东劳人仲院高埗庭案字[2025]45号</t>
  </si>
  <si>
    <t>张星福</t>
  </si>
  <si>
    <t>东劳人仲院高埗庭案字[2025]46号</t>
  </si>
  <si>
    <t>吴以松</t>
  </si>
  <si>
    <t>东劳人仲院高埗庭案字[2025]48号</t>
  </si>
  <si>
    <t>陈美保</t>
  </si>
  <si>
    <t>东劳人仲院高埗庭案字[2025]49号</t>
  </si>
  <si>
    <t>刘胜</t>
  </si>
  <si>
    <t>东劳人仲院高埗庭案字[2025]50号</t>
  </si>
  <si>
    <t>汤军伟</t>
  </si>
  <si>
    <t>东劳人仲院高埗庭案字[2025]51号</t>
  </si>
  <si>
    <t>宾春雄</t>
  </si>
  <si>
    <t>东劳人仲院高埗庭案字[2025]55号</t>
  </si>
  <si>
    <t>张宏禹</t>
  </si>
  <si>
    <t>东劳人仲院高埗庭案字[2025]56号</t>
  </si>
  <si>
    <t>刘道仁</t>
  </si>
  <si>
    <t>东劳人仲院高埗庭案字[2025]57号</t>
  </si>
  <si>
    <t>周先辉</t>
  </si>
  <si>
    <t>东劳人仲院高埗庭案字[2025]58号</t>
  </si>
  <si>
    <t>廖顺球</t>
  </si>
  <si>
    <t>东劳人仲院高埗庭案字[2025]59号</t>
  </si>
  <si>
    <t>刘秋杨</t>
  </si>
  <si>
    <t>钟惠容</t>
  </si>
  <si>
    <t>东劳人仲院高埗庭案字[2025]230号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</si>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</sst>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zoomScale="80" zoomScaleNormal="80" workbookViewId="0">
      <selection activeCell="F9" sqref="F9"/>
    </sheetView>
  </sheetViews>
  <sheetFormatPr defaultColWidth="9" defaultRowHeight="13.5" outlineLevelCol="7"/>
  <cols>
    <col min="1" max="1" width="7.1858407079646" customWidth="1"/>
    <col min="2" max="2" width="23.9026548672566" customWidth="1"/>
    <col min="3" max="3" width="20.0530973451327" customWidth="1"/>
    <col min="4" max="4" width="19.2566371681416" customWidth="1"/>
    <col min="5" max="5" width="17.5929203539823" customWidth="1"/>
    <col min="6" max="6" width="25.5486725663717" customWidth="1"/>
    <col min="7" max="7" width="26.3628318584071" style="2" customWidth="1"/>
  </cols>
  <sheetData>
    <row r="1" ht="6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9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34" customHeight="1" spans="1:7">
      <c r="A3" s="6">
        <v>1</v>
      </c>
      <c r="B3" s="6" t="s">
        <v>8</v>
      </c>
      <c r="C3" s="7">
        <f>8600.13-369.39</f>
        <v>8230.74</v>
      </c>
      <c r="D3" s="7">
        <v>98722.29</v>
      </c>
      <c r="E3" s="7">
        <v>0</v>
      </c>
      <c r="F3" s="7">
        <f>SUM(C3:E3)</f>
        <v>106953.03</v>
      </c>
      <c r="G3" s="8" t="s">
        <v>9</v>
      </c>
    </row>
    <row r="4" ht="34" customHeight="1" spans="1:7">
      <c r="A4" s="6">
        <v>2</v>
      </c>
      <c r="B4" s="6" t="s">
        <v>10</v>
      </c>
      <c r="C4" s="7">
        <f>9186.21-394.56</f>
        <v>8791.65</v>
      </c>
      <c r="D4" s="7">
        <v>92500</v>
      </c>
      <c r="E4" s="7">
        <v>0</v>
      </c>
      <c r="F4" s="7">
        <f t="shared" ref="F4:F41" si="0">SUM(C4:E4)</f>
        <v>101291.65</v>
      </c>
      <c r="G4" s="8" t="s">
        <v>11</v>
      </c>
    </row>
    <row r="5" ht="34" customHeight="1" spans="1:7">
      <c r="A5" s="6">
        <v>3</v>
      </c>
      <c r="B5" s="6" t="s">
        <v>12</v>
      </c>
      <c r="C5" s="7">
        <f>4070.01-174.81</f>
        <v>3895.2</v>
      </c>
      <c r="D5" s="7">
        <v>42417.18</v>
      </c>
      <c r="E5" s="7">
        <v>0</v>
      </c>
      <c r="F5" s="7">
        <f t="shared" si="0"/>
        <v>46312.38</v>
      </c>
      <c r="G5" s="8" t="s">
        <v>13</v>
      </c>
    </row>
    <row r="6" ht="34" customHeight="1" spans="1:7">
      <c r="A6" s="6">
        <v>4</v>
      </c>
      <c r="B6" s="6" t="s">
        <v>14</v>
      </c>
      <c r="C6" s="7">
        <f>7909.29-339.72</f>
        <v>7569.57</v>
      </c>
      <c r="D6" s="7">
        <v>92157.3</v>
      </c>
      <c r="E6" s="7">
        <v>0</v>
      </c>
      <c r="F6" s="7">
        <f t="shared" si="0"/>
        <v>99726.87</v>
      </c>
      <c r="G6" s="8" t="s">
        <v>15</v>
      </c>
    </row>
    <row r="7" ht="34" customHeight="1" spans="1:7">
      <c r="A7" s="6">
        <v>5</v>
      </c>
      <c r="B7" s="6" t="s">
        <v>16</v>
      </c>
      <c r="C7" s="7">
        <f>2823.17-121.26</f>
        <v>2701.91</v>
      </c>
      <c r="D7" s="7">
        <v>0</v>
      </c>
      <c r="E7" s="7">
        <v>0</v>
      </c>
      <c r="F7" s="7">
        <f t="shared" si="0"/>
        <v>2701.91</v>
      </c>
      <c r="G7" s="8" t="s">
        <v>17</v>
      </c>
    </row>
    <row r="8" ht="34" customHeight="1" spans="1:7">
      <c r="A8" s="6">
        <v>6</v>
      </c>
      <c r="B8" s="6" t="s">
        <v>18</v>
      </c>
      <c r="C8" s="7">
        <f>3929.3-168.77</f>
        <v>3760.53</v>
      </c>
      <c r="D8" s="7">
        <v>30861.42</v>
      </c>
      <c r="E8" s="7">
        <v>0</v>
      </c>
      <c r="F8" s="7">
        <f t="shared" si="0"/>
        <v>34621.95</v>
      </c>
      <c r="G8" s="8" t="s">
        <v>19</v>
      </c>
    </row>
    <row r="9" ht="34" customHeight="1" spans="1:7">
      <c r="A9" s="6">
        <v>7</v>
      </c>
      <c r="B9" s="6" t="s">
        <v>20</v>
      </c>
      <c r="C9" s="7">
        <f>2591.51-111.31</f>
        <v>2480.2</v>
      </c>
      <c r="D9" s="7">
        <v>24156.6</v>
      </c>
      <c r="E9" s="7">
        <v>0</v>
      </c>
      <c r="F9" s="7">
        <f t="shared" si="0"/>
        <v>26636.8</v>
      </c>
      <c r="G9" s="8" t="s">
        <v>21</v>
      </c>
    </row>
    <row r="10" ht="45" customHeight="1" spans="1:7">
      <c r="A10" s="6">
        <v>8</v>
      </c>
      <c r="B10" s="9" t="s">
        <v>22</v>
      </c>
      <c r="C10" s="7">
        <f>4991.78-214.41</f>
        <v>4777.37</v>
      </c>
      <c r="D10" s="7">
        <v>54285.6</v>
      </c>
      <c r="E10" s="7">
        <f>26690.4-1146.4</f>
        <v>25544</v>
      </c>
      <c r="F10" s="7">
        <f t="shared" si="0"/>
        <v>84606.97</v>
      </c>
      <c r="G10" s="8" t="s">
        <v>23</v>
      </c>
    </row>
    <row r="11" ht="34" customHeight="1" spans="1:7">
      <c r="A11" s="6">
        <v>9</v>
      </c>
      <c r="B11" s="6" t="s">
        <v>24</v>
      </c>
      <c r="C11" s="7">
        <f>2284.67-98.13</f>
        <v>2186.54</v>
      </c>
      <c r="D11" s="7">
        <v>21296.4</v>
      </c>
      <c r="E11" s="7">
        <v>0</v>
      </c>
      <c r="F11" s="7">
        <f t="shared" si="0"/>
        <v>23482.94</v>
      </c>
      <c r="G11" s="8" t="s">
        <v>25</v>
      </c>
    </row>
    <row r="12" ht="34" customHeight="1" spans="1:7">
      <c r="A12" s="6">
        <v>10</v>
      </c>
      <c r="B12" s="6" t="s">
        <v>26</v>
      </c>
      <c r="C12" s="7">
        <f>1185.85-50.93</f>
        <v>1134.92</v>
      </c>
      <c r="D12" s="7">
        <v>32240.25</v>
      </c>
      <c r="E12" s="7">
        <v>0</v>
      </c>
      <c r="F12" s="7">
        <f t="shared" si="0"/>
        <v>33375.17</v>
      </c>
      <c r="G12" s="8" t="s">
        <v>27</v>
      </c>
    </row>
    <row r="13" ht="34" customHeight="1" spans="1:7">
      <c r="A13" s="6">
        <v>11</v>
      </c>
      <c r="B13" s="6" t="s">
        <v>28</v>
      </c>
      <c r="C13" s="7">
        <f>2700.46-115.99</f>
        <v>2584.47</v>
      </c>
      <c r="D13" s="7">
        <v>37758.24</v>
      </c>
      <c r="E13" s="7">
        <v>0</v>
      </c>
      <c r="F13" s="7">
        <f t="shared" si="0"/>
        <v>40342.71</v>
      </c>
      <c r="G13" s="8" t="s">
        <v>29</v>
      </c>
    </row>
    <row r="14" ht="34" customHeight="1" spans="1:7">
      <c r="A14" s="6">
        <v>12</v>
      </c>
      <c r="B14" s="6" t="s">
        <v>30</v>
      </c>
      <c r="C14" s="7">
        <f>6299.81-270.59</f>
        <v>6029.22</v>
      </c>
      <c r="D14" s="7">
        <v>91347.2</v>
      </c>
      <c r="E14" s="7">
        <v>0</v>
      </c>
      <c r="F14" s="7">
        <f t="shared" si="0"/>
        <v>97376.42</v>
      </c>
      <c r="G14" s="8" t="s">
        <v>31</v>
      </c>
    </row>
    <row r="15" ht="34" customHeight="1" spans="1:7">
      <c r="A15" s="6">
        <v>13</v>
      </c>
      <c r="B15" s="6" t="s">
        <v>32</v>
      </c>
      <c r="C15" s="7">
        <f>3831.24-164.56</f>
        <v>3666.68</v>
      </c>
      <c r="D15" s="7">
        <v>52080.9</v>
      </c>
      <c r="E15" s="7">
        <v>0</v>
      </c>
      <c r="F15" s="7">
        <f t="shared" si="0"/>
        <v>55747.58</v>
      </c>
      <c r="G15" s="8" t="s">
        <v>33</v>
      </c>
    </row>
    <row r="16" ht="34" customHeight="1" spans="1:7">
      <c r="A16" s="6">
        <v>14</v>
      </c>
      <c r="B16" s="6" t="s">
        <v>34</v>
      </c>
      <c r="C16" s="7">
        <f>3695.8-158.74</f>
        <v>3537.06</v>
      </c>
      <c r="D16" s="7">
        <v>64753.52</v>
      </c>
      <c r="E16" s="7">
        <v>0</v>
      </c>
      <c r="F16" s="7">
        <f t="shared" si="0"/>
        <v>68290.58</v>
      </c>
      <c r="G16" s="8" t="s">
        <v>35</v>
      </c>
    </row>
    <row r="17" ht="34" customHeight="1" spans="1:7">
      <c r="A17" s="6">
        <v>15</v>
      </c>
      <c r="B17" s="6" t="s">
        <v>36</v>
      </c>
      <c r="C17" s="7">
        <f>5069.9-217.76</f>
        <v>4852.14</v>
      </c>
      <c r="D17" s="7">
        <v>57432.5</v>
      </c>
      <c r="E17" s="7">
        <v>0</v>
      </c>
      <c r="F17" s="7">
        <f t="shared" si="0"/>
        <v>62284.64</v>
      </c>
      <c r="G17" s="8" t="s">
        <v>37</v>
      </c>
    </row>
    <row r="18" ht="34" customHeight="1" spans="1:7">
      <c r="A18" s="6">
        <v>16</v>
      </c>
      <c r="B18" s="6" t="s">
        <v>38</v>
      </c>
      <c r="C18" s="7">
        <f>1617.39-69.47</f>
        <v>1547.92</v>
      </c>
      <c r="D18" s="7">
        <v>21986.35</v>
      </c>
      <c r="E18" s="7">
        <v>0</v>
      </c>
      <c r="F18" s="7">
        <f t="shared" si="0"/>
        <v>23534.27</v>
      </c>
      <c r="G18" s="8" t="s">
        <v>39</v>
      </c>
    </row>
    <row r="19" ht="34" customHeight="1" spans="1:7">
      <c r="A19" s="6">
        <v>17</v>
      </c>
      <c r="B19" s="6" t="s">
        <v>40</v>
      </c>
      <c r="C19" s="7">
        <f>2684.47-115.3</f>
        <v>2569.17</v>
      </c>
      <c r="D19" s="7">
        <v>22706.11</v>
      </c>
      <c r="E19" s="7">
        <v>0</v>
      </c>
      <c r="F19" s="7">
        <f t="shared" si="0"/>
        <v>25275.28</v>
      </c>
      <c r="G19" s="8" t="s">
        <v>41</v>
      </c>
    </row>
    <row r="20" ht="34" customHeight="1" spans="1:7">
      <c r="A20" s="6">
        <v>18</v>
      </c>
      <c r="B20" s="6" t="s">
        <v>42</v>
      </c>
      <c r="C20" s="7">
        <f>9959.77-427.79</f>
        <v>9531.98</v>
      </c>
      <c r="D20" s="7">
        <v>111321.16</v>
      </c>
      <c r="E20" s="7">
        <v>0</v>
      </c>
      <c r="F20" s="7">
        <f t="shared" si="0"/>
        <v>120853.14</v>
      </c>
      <c r="G20" s="8" t="s">
        <v>43</v>
      </c>
    </row>
    <row r="21" ht="34" customHeight="1" spans="1:7">
      <c r="A21" s="6">
        <v>19</v>
      </c>
      <c r="B21" s="6" t="s">
        <v>44</v>
      </c>
      <c r="C21" s="7">
        <f>3309.44-142.15</f>
        <v>3167.29</v>
      </c>
      <c r="D21" s="7">
        <v>33990.74</v>
      </c>
      <c r="E21" s="7">
        <v>0</v>
      </c>
      <c r="F21" s="7">
        <f t="shared" si="0"/>
        <v>37158.03</v>
      </c>
      <c r="G21" s="8" t="s">
        <v>45</v>
      </c>
    </row>
    <row r="22" ht="34" customHeight="1" spans="1:7">
      <c r="A22" s="6">
        <v>20</v>
      </c>
      <c r="B22" s="6" t="s">
        <v>46</v>
      </c>
      <c r="C22" s="7">
        <f>4234.54-181.88</f>
        <v>4052.66</v>
      </c>
      <c r="D22" s="7">
        <v>28142.02</v>
      </c>
      <c r="E22" s="7">
        <v>0</v>
      </c>
      <c r="F22" s="7">
        <f t="shared" si="0"/>
        <v>32194.68</v>
      </c>
      <c r="G22" s="8" t="s">
        <v>47</v>
      </c>
    </row>
    <row r="23" ht="34" customHeight="1" spans="1:7">
      <c r="A23" s="6">
        <v>21</v>
      </c>
      <c r="B23" s="6" t="s">
        <v>48</v>
      </c>
      <c r="C23" s="7">
        <f>2752.55-118.23</f>
        <v>2634.32</v>
      </c>
      <c r="D23" s="7">
        <v>19956</v>
      </c>
      <c r="E23" s="7">
        <v>0</v>
      </c>
      <c r="F23" s="7">
        <f t="shared" si="0"/>
        <v>22590.32</v>
      </c>
      <c r="G23" s="8" t="s">
        <v>49</v>
      </c>
    </row>
    <row r="24" ht="34" customHeight="1" spans="1:7">
      <c r="A24" s="6">
        <v>22</v>
      </c>
      <c r="B24" s="6" t="s">
        <v>50</v>
      </c>
      <c r="C24" s="7">
        <f>11683.97-501.85</f>
        <v>11182.12</v>
      </c>
      <c r="D24" s="7">
        <v>121287.6</v>
      </c>
      <c r="E24" s="7">
        <v>0</v>
      </c>
      <c r="F24" s="7">
        <f t="shared" si="0"/>
        <v>132469.72</v>
      </c>
      <c r="G24" s="8" t="s">
        <v>51</v>
      </c>
    </row>
    <row r="25" ht="34" customHeight="1" spans="1:7">
      <c r="A25" s="6">
        <v>23</v>
      </c>
      <c r="B25" s="6" t="s">
        <v>52</v>
      </c>
      <c r="C25" s="7">
        <f>9519.34-408.87</f>
        <v>9110.47</v>
      </c>
      <c r="D25" s="7">
        <v>103522.86</v>
      </c>
      <c r="E25" s="7">
        <v>0</v>
      </c>
      <c r="F25" s="7">
        <f t="shared" si="0"/>
        <v>112633.33</v>
      </c>
      <c r="G25" s="8" t="s">
        <v>53</v>
      </c>
    </row>
    <row r="26" ht="34" customHeight="1" spans="1:7">
      <c r="A26" s="6">
        <v>24</v>
      </c>
      <c r="B26" s="6" t="s">
        <v>54</v>
      </c>
      <c r="C26" s="7">
        <f>10376.87-445.7</f>
        <v>9931.17</v>
      </c>
      <c r="D26" s="7">
        <v>103444.44</v>
      </c>
      <c r="E26" s="7">
        <v>0</v>
      </c>
      <c r="F26" s="7">
        <f t="shared" si="0"/>
        <v>113375.61</v>
      </c>
      <c r="G26" s="8" t="s">
        <v>55</v>
      </c>
    </row>
    <row r="27" ht="34" customHeight="1" spans="1:7">
      <c r="A27" s="6">
        <v>25</v>
      </c>
      <c r="B27" s="10" t="s">
        <v>56</v>
      </c>
      <c r="C27" s="7">
        <f>5393.38-231.66</f>
        <v>5161.72</v>
      </c>
      <c r="D27" s="7">
        <v>61911.5</v>
      </c>
      <c r="E27" s="7">
        <v>0</v>
      </c>
      <c r="F27" s="7">
        <f t="shared" si="0"/>
        <v>67073.22</v>
      </c>
      <c r="G27" s="8" t="s">
        <v>57</v>
      </c>
    </row>
    <row r="28" ht="34" customHeight="1" spans="1:7">
      <c r="A28" s="6">
        <v>26</v>
      </c>
      <c r="B28" s="6" t="s">
        <v>58</v>
      </c>
      <c r="C28" s="7">
        <f>9292.97-399.15</f>
        <v>8893.82</v>
      </c>
      <c r="D28" s="7">
        <v>93575</v>
      </c>
      <c r="E28" s="7">
        <v>0</v>
      </c>
      <c r="F28" s="7">
        <f t="shared" si="0"/>
        <v>102468.82</v>
      </c>
      <c r="G28" s="8" t="s">
        <v>59</v>
      </c>
    </row>
    <row r="29" ht="34" customHeight="1" spans="1:7">
      <c r="A29" s="6">
        <v>27</v>
      </c>
      <c r="B29" s="6" t="s">
        <v>60</v>
      </c>
      <c r="C29" s="7">
        <f>2989.7-128.41</f>
        <v>2861.29</v>
      </c>
      <c r="D29" s="7">
        <v>30706.68</v>
      </c>
      <c r="E29" s="7">
        <v>0</v>
      </c>
      <c r="F29" s="7">
        <f t="shared" si="0"/>
        <v>33567.97</v>
      </c>
      <c r="G29" s="8" t="s">
        <v>61</v>
      </c>
    </row>
    <row r="30" ht="34" customHeight="1" spans="1:7">
      <c r="A30" s="6">
        <v>28</v>
      </c>
      <c r="B30" s="6" t="s">
        <v>62</v>
      </c>
      <c r="C30" s="7">
        <f>2061.79-88.56</f>
        <v>1973.23</v>
      </c>
      <c r="D30" s="7">
        <v>14947.98</v>
      </c>
      <c r="E30" s="7">
        <v>0</v>
      </c>
      <c r="F30" s="7">
        <f t="shared" si="0"/>
        <v>16921.21</v>
      </c>
      <c r="G30" s="8" t="s">
        <v>63</v>
      </c>
    </row>
    <row r="31" ht="34" customHeight="1" spans="1:7">
      <c r="A31" s="6">
        <v>29</v>
      </c>
      <c r="B31" s="6" t="s">
        <v>64</v>
      </c>
      <c r="C31" s="7">
        <f>1520.5-65.31</f>
        <v>1455.19</v>
      </c>
      <c r="D31" s="7">
        <v>6889.78</v>
      </c>
      <c r="E31" s="7">
        <v>0</v>
      </c>
      <c r="F31" s="7">
        <f t="shared" si="0"/>
        <v>8344.97</v>
      </c>
      <c r="G31" s="8" t="s">
        <v>65</v>
      </c>
    </row>
    <row r="32" ht="34" customHeight="1" spans="1:7">
      <c r="A32" s="6">
        <v>30</v>
      </c>
      <c r="B32" s="6" t="s">
        <v>66</v>
      </c>
      <c r="C32" s="7">
        <f>7045.16-302.6</f>
        <v>6742.56</v>
      </c>
      <c r="D32" s="7">
        <v>83000.78</v>
      </c>
      <c r="E32" s="7">
        <v>0</v>
      </c>
      <c r="F32" s="7">
        <f t="shared" si="0"/>
        <v>89743.34</v>
      </c>
      <c r="G32" s="8" t="s">
        <v>67</v>
      </c>
    </row>
    <row r="33" ht="34" customHeight="1" spans="1:8">
      <c r="A33" s="6">
        <v>31</v>
      </c>
      <c r="B33" s="6" t="s">
        <v>68</v>
      </c>
      <c r="C33" s="7">
        <f>4449.06-191.09</f>
        <v>4257.97</v>
      </c>
      <c r="D33" s="7">
        <v>34153.08</v>
      </c>
      <c r="E33" s="7">
        <v>0</v>
      </c>
      <c r="F33" s="7">
        <f t="shared" si="0"/>
        <v>38411.05</v>
      </c>
      <c r="G33" s="8" t="s">
        <v>69</v>
      </c>
    </row>
    <row r="34" ht="34" customHeight="1" spans="1:8">
      <c r="A34" s="6">
        <v>32</v>
      </c>
      <c r="B34" s="6" t="s">
        <v>70</v>
      </c>
      <c r="C34" s="7">
        <f>2834.41-121.74</f>
        <v>2712.67</v>
      </c>
      <c r="D34" s="7">
        <v>34249.1</v>
      </c>
      <c r="E34" s="7">
        <v>0</v>
      </c>
      <c r="F34" s="7">
        <f t="shared" si="0"/>
        <v>36961.77</v>
      </c>
      <c r="G34" s="8" t="s">
        <v>71</v>
      </c>
    </row>
    <row r="35" ht="34" customHeight="1" spans="1:8">
      <c r="A35" s="6">
        <v>33</v>
      </c>
      <c r="B35" s="6" t="s">
        <v>72</v>
      </c>
      <c r="C35" s="7">
        <f>5115.54-219.72</f>
        <v>4895.82</v>
      </c>
      <c r="D35" s="7">
        <v>54086.2</v>
      </c>
      <c r="E35" s="7">
        <v>0</v>
      </c>
      <c r="F35" s="7">
        <f t="shared" si="0"/>
        <v>58982.02</v>
      </c>
      <c r="G35" s="8" t="s">
        <v>73</v>
      </c>
    </row>
    <row r="36" ht="34" customHeight="1" spans="1:8">
      <c r="A36" s="6">
        <v>34</v>
      </c>
      <c r="B36" s="6" t="s">
        <v>74</v>
      </c>
      <c r="C36" s="7">
        <f>5881.57-252.62</f>
        <v>5628.95</v>
      </c>
      <c r="D36" s="7">
        <v>44418.13</v>
      </c>
      <c r="E36" s="7">
        <v>0</v>
      </c>
      <c r="F36" s="7">
        <f t="shared" si="0"/>
        <v>50047.08</v>
      </c>
      <c r="G36" s="8" t="s">
        <v>75</v>
      </c>
    </row>
    <row r="37" ht="34" customHeight="1" spans="1:8">
      <c r="A37" s="6">
        <v>35</v>
      </c>
      <c r="B37" s="6" t="s">
        <v>76</v>
      </c>
      <c r="C37" s="7">
        <f>3002.64-128.97</f>
        <v>2873.67</v>
      </c>
      <c r="D37" s="7">
        <v>27630.02</v>
      </c>
      <c r="E37" s="7">
        <v>0</v>
      </c>
      <c r="F37" s="7">
        <f t="shared" si="0"/>
        <v>30503.69</v>
      </c>
      <c r="G37" s="8" t="s">
        <v>77</v>
      </c>
    </row>
    <row r="38" ht="34" customHeight="1" spans="1:8">
      <c r="A38" s="6">
        <v>36</v>
      </c>
      <c r="B38" s="6" t="s">
        <v>78</v>
      </c>
      <c r="C38" s="7">
        <f>10964.46-470.94</f>
        <v>10493.52</v>
      </c>
      <c r="D38" s="7">
        <v>89428.86</v>
      </c>
      <c r="E38" s="7">
        <v>0</v>
      </c>
      <c r="F38" s="7">
        <f t="shared" si="0"/>
        <v>99922.38</v>
      </c>
      <c r="G38" s="8" t="s">
        <v>79</v>
      </c>
    </row>
    <row r="39" ht="34" customHeight="1" spans="1:8">
      <c r="A39" s="6">
        <v>37</v>
      </c>
      <c r="B39" s="6" t="s">
        <v>80</v>
      </c>
      <c r="C39" s="7">
        <f>3680.44-158.08</f>
        <v>3522.36</v>
      </c>
      <c r="D39" s="7">
        <v>44472</v>
      </c>
      <c r="E39" s="7">
        <v>0</v>
      </c>
      <c r="F39" s="7">
        <f t="shared" si="0"/>
        <v>47994.36</v>
      </c>
      <c r="G39" s="8" t="s">
        <v>81</v>
      </c>
    </row>
    <row r="40" ht="37" customHeight="1" spans="1:8">
      <c r="A40" s="6">
        <v>38</v>
      </c>
      <c r="B40" s="7" t="s">
        <v>82</v>
      </c>
      <c r="C40" s="7">
        <f>24969.6-1072.49</f>
        <v>23897.11</v>
      </c>
      <c r="D40" s="7">
        <v>237000</v>
      </c>
      <c r="E40" s="7">
        <v>0</v>
      </c>
      <c r="F40" s="7">
        <f t="shared" si="0"/>
        <v>260897.11</v>
      </c>
      <c r="G40" s="7"/>
      <c r="H40" s="11"/>
    </row>
    <row r="41" ht="37" customHeight="1" spans="1:8">
      <c r="A41" s="6">
        <v>39</v>
      </c>
      <c r="B41" s="7" t="s">
        <v>83</v>
      </c>
      <c r="C41" s="7">
        <f>53038-2278.09</f>
        <v>50759.91</v>
      </c>
      <c r="D41" s="7">
        <v>53600</v>
      </c>
      <c r="E41" s="7">
        <v>0</v>
      </c>
      <c r="F41" s="7">
        <f t="shared" si="0"/>
        <v>104359.91</v>
      </c>
      <c r="G41" s="8" t="s">
        <v>84</v>
      </c>
      <c r="H41" s="11"/>
    </row>
    <row r="42" ht="37" customHeight="1" spans="1:8">
      <c r="A42" s="12" t="s">
        <v>85</v>
      </c>
      <c r="B42" s="13"/>
      <c r="C42" s="7">
        <f>SUM(C3:C41)</f>
        <v>256055.09</v>
      </c>
      <c r="D42" s="7">
        <f>SUM(D3:D41)</f>
        <v>2268435.79</v>
      </c>
      <c r="E42" s="7">
        <f>SUM(E3:E41)</f>
        <v>25544</v>
      </c>
      <c r="F42" s="7">
        <f>SUM(F3:F41)</f>
        <v>2550034.88</v>
      </c>
      <c r="G42" s="14"/>
    </row>
    <row r="43" ht="25" customHeight="1"/>
    <row r="44" ht="25" customHeight="1"/>
    <row r="45" ht="25" customHeight="1" spans="1:8">
      <c r="A45" s="15"/>
      <c r="B45" s="15"/>
      <c r="C45" s="16"/>
      <c r="D45" s="16"/>
      <c r="E45" s="16"/>
      <c r="F45" s="16"/>
    </row>
    <row r="46" ht="25" customHeight="1" spans="1:8">
      <c r="A46" s="15"/>
      <c r="B46" s="15"/>
      <c r="C46" s="16"/>
      <c r="D46" s="16"/>
      <c r="E46" s="16"/>
      <c r="F46" s="16"/>
    </row>
    <row r="47" ht="25" customHeight="1" spans="1:8">
      <c r="A47" s="15"/>
      <c r="B47" s="15"/>
      <c r="C47" s="16"/>
      <c r="D47" s="16"/>
      <c r="E47" s="16"/>
      <c r="F47" s="16"/>
    </row>
    <row r="48" ht="25" customHeight="1" spans="1:8">
      <c r="A48" s="15"/>
      <c r="B48" s="15"/>
      <c r="C48" s="16"/>
      <c r="D48" s="16"/>
      <c r="E48" s="16"/>
      <c r="F48" s="16"/>
    </row>
    <row r="49" ht="25" customHeight="1" spans="1:6">
      <c r="A49" s="15"/>
      <c r="B49" s="15"/>
      <c r="C49" s="16"/>
      <c r="D49" s="16"/>
      <c r="E49" s="16"/>
      <c r="F49" s="16"/>
    </row>
    <row r="50" ht="25" customHeight="1" spans="1:6">
      <c r="A50" s="15"/>
      <c r="B50" s="15"/>
      <c r="C50" s="16"/>
      <c r="D50" s="16"/>
      <c r="E50" s="16"/>
      <c r="F50" s="16"/>
    </row>
    <row r="51" ht="25" customHeight="1" spans="1:6">
      <c r="A51" s="15"/>
      <c r="B51" s="15"/>
      <c r="C51" s="16"/>
      <c r="D51" s="16"/>
      <c r="E51" s="16"/>
      <c r="F51" s="16"/>
    </row>
    <row r="52" ht="25" customHeight="1" spans="1:6">
      <c r="A52" s="15"/>
      <c r="B52" s="15"/>
      <c r="C52" s="16"/>
      <c r="D52" s="16"/>
      <c r="E52" s="16"/>
      <c r="F52" s="16"/>
    </row>
    <row r="53" ht="25" customHeight="1" spans="1:6">
      <c r="A53" s="15"/>
      <c r="B53" s="15"/>
      <c r="C53" s="16"/>
      <c r="D53" s="16"/>
      <c r="E53" s="16"/>
      <c r="F53" s="16"/>
    </row>
    <row r="54" ht="25" customHeight="1" spans="1:6">
      <c r="A54" s="15"/>
      <c r="B54" s="15"/>
      <c r="C54" s="16"/>
      <c r="D54" s="16"/>
      <c r="E54" s="16"/>
      <c r="F54" s="16"/>
    </row>
    <row r="55" ht="25" customHeight="1" spans="1:6">
      <c r="A55" s="15"/>
      <c r="B55" s="15"/>
      <c r="C55" s="16"/>
      <c r="D55" s="16"/>
      <c r="E55" s="16"/>
      <c r="F55" s="16"/>
    </row>
    <row r="56" ht="25" customHeight="1" spans="1:6">
      <c r="A56" s="15"/>
      <c r="B56" s="15"/>
      <c r="C56" s="16"/>
      <c r="D56" s="16"/>
      <c r="E56" s="16"/>
      <c r="F56" s="16"/>
    </row>
    <row r="57" ht="25" customHeight="1" spans="1:6">
      <c r="A57" s="15"/>
      <c r="B57" s="15"/>
      <c r="C57" s="16"/>
      <c r="D57" s="16"/>
      <c r="E57" s="16"/>
      <c r="F57" s="16"/>
    </row>
    <row r="58" ht="25" customHeight="1" spans="1:6">
      <c r="A58" s="15"/>
      <c r="B58" s="15"/>
      <c r="C58" s="16"/>
      <c r="D58" s="16"/>
      <c r="E58" s="16"/>
      <c r="F58" s="16"/>
    </row>
    <row r="59" ht="25" customHeight="1" spans="1:6">
      <c r="A59" s="15"/>
      <c r="B59" s="15"/>
      <c r="C59" s="16"/>
      <c r="D59" s="16"/>
      <c r="E59" s="16"/>
      <c r="F59" s="16"/>
    </row>
    <row r="60" ht="25" customHeight="1" spans="1:6">
      <c r="A60" s="15"/>
      <c r="B60" s="15"/>
      <c r="C60" s="16"/>
      <c r="D60" s="16"/>
      <c r="E60" s="16"/>
      <c r="F60" s="16"/>
    </row>
    <row r="61" ht="25" customHeight="1" spans="1:6">
      <c r="A61" s="15"/>
      <c r="B61" s="15"/>
      <c r="C61" s="16"/>
      <c r="D61" s="16"/>
      <c r="E61" s="16"/>
      <c r="F61" s="16"/>
    </row>
    <row r="62" ht="25" customHeight="1" spans="1:6">
      <c r="A62" s="15"/>
      <c r="B62" s="15"/>
      <c r="C62" s="16"/>
      <c r="D62" s="16"/>
      <c r="E62" s="16"/>
      <c r="F62" s="16"/>
    </row>
    <row r="63" ht="25" customHeight="1" spans="1:6">
      <c r="A63" s="15"/>
      <c r="B63" s="15"/>
      <c r="C63" s="16"/>
      <c r="D63" s="16"/>
      <c r="E63" s="16"/>
      <c r="F63" s="16"/>
    </row>
    <row r="64" ht="25" customHeight="1" spans="1:6">
      <c r="A64" s="15"/>
      <c r="B64" s="15"/>
      <c r="C64" s="16"/>
      <c r="D64" s="16"/>
      <c r="E64" s="16"/>
      <c r="F64" s="16"/>
    </row>
    <row r="65" ht="25" customHeight="1" spans="1:6">
      <c r="A65" s="15"/>
      <c r="B65" s="15"/>
      <c r="C65" s="16"/>
      <c r="D65" s="16"/>
      <c r="E65" s="16"/>
      <c r="F65" s="16"/>
    </row>
    <row r="66" ht="25" customHeight="1" spans="1:6">
      <c r="A66" s="15"/>
      <c r="B66" s="15"/>
      <c r="C66" s="16"/>
      <c r="D66" s="16"/>
      <c r="E66" s="16"/>
      <c r="F66" s="16"/>
    </row>
    <row r="67" ht="25" customHeight="1" spans="1:6">
      <c r="A67" s="15"/>
      <c r="B67" s="15"/>
      <c r="C67" s="16"/>
      <c r="D67" s="16"/>
      <c r="E67" s="16"/>
      <c r="F67" s="16"/>
    </row>
    <row r="68" ht="25" customHeight="1" spans="1:6">
      <c r="A68" s="15"/>
      <c r="B68" s="15"/>
      <c r="C68" s="16"/>
      <c r="D68" s="16"/>
      <c r="E68" s="16"/>
      <c r="F68" s="16"/>
    </row>
    <row r="69" ht="25" customHeight="1" spans="1:6">
      <c r="A69" s="15"/>
      <c r="B69" s="15"/>
      <c r="C69" s="15"/>
      <c r="D69" s="15"/>
      <c r="E69" s="15"/>
      <c r="F69" s="15"/>
    </row>
    <row r="70" ht="25" customHeight="1" spans="1:6">
      <c r="A70" s="15"/>
      <c r="B70" s="15"/>
      <c r="C70" s="15"/>
      <c r="D70" s="15"/>
      <c r="E70" s="15"/>
      <c r="F70" s="15"/>
    </row>
    <row r="71" ht="25" customHeight="1" spans="1:6">
      <c r="A71" s="15"/>
      <c r="B71" s="15"/>
      <c r="C71" s="15"/>
      <c r="D71" s="15"/>
      <c r="E71" s="15"/>
      <c r="F71" s="15"/>
    </row>
    <row r="72" ht="25" customHeight="1" spans="1:6">
      <c r="A72" s="15"/>
      <c r="B72" s="15"/>
      <c r="C72" s="15"/>
      <c r="D72" s="15"/>
      <c r="E72" s="15"/>
      <c r="F72" s="15"/>
    </row>
    <row r="73" ht="25" customHeight="1" spans="1:6">
      <c r="A73" s="15"/>
      <c r="B73" s="15"/>
      <c r="C73" s="15"/>
      <c r="D73" s="15"/>
      <c r="E73" s="15"/>
      <c r="F73" s="15"/>
    </row>
    <row r="74" ht="25" customHeight="1" spans="1:6">
      <c r="A74" s="15"/>
      <c r="B74" s="15"/>
      <c r="C74" s="15"/>
      <c r="D74" s="15"/>
      <c r="E74" s="15"/>
      <c r="F74" s="15"/>
    </row>
    <row r="75" ht="25" customHeight="1" spans="1:6">
      <c r="A75" s="15"/>
      <c r="B75" s="15"/>
      <c r="C75" s="15"/>
      <c r="D75" s="15"/>
      <c r="E75" s="15"/>
      <c r="F75" s="15"/>
    </row>
    <row r="76" ht="25" customHeight="1" spans="1:6">
      <c r="A76" s="15"/>
      <c r="B76" s="15"/>
      <c r="C76" s="15"/>
      <c r="D76" s="15"/>
      <c r="E76" s="15"/>
      <c r="F76" s="15"/>
    </row>
    <row r="77" ht="25" customHeight="1" spans="1:6">
      <c r="A77" s="15"/>
      <c r="B77" s="15"/>
      <c r="C77" s="15"/>
      <c r="D77" s="15"/>
      <c r="E77" s="15"/>
      <c r="F77" s="15"/>
    </row>
    <row r="78" ht="25" customHeight="1" spans="1:6">
      <c r="A78" s="15"/>
      <c r="B78" s="15"/>
      <c r="C78" s="15"/>
      <c r="D78" s="15"/>
      <c r="E78" s="15"/>
      <c r="F78" s="15"/>
    </row>
    <row r="79" ht="25" customHeight="1" spans="1:6">
      <c r="A79" s="15"/>
      <c r="B79" s="15"/>
      <c r="C79" s="15"/>
      <c r="D79" s="15"/>
      <c r="E79" s="15"/>
      <c r="F79" s="15"/>
    </row>
    <row r="80" ht="25" customHeight="1" spans="1:6">
      <c r="A80" s="15"/>
      <c r="B80" s="15"/>
      <c r="C80" s="15"/>
      <c r="D80" s="15"/>
      <c r="E80" s="15"/>
      <c r="F80" s="15"/>
    </row>
    <row r="81" ht="25" customHeight="1" spans="1:6">
      <c r="A81" s="15"/>
      <c r="B81" s="15"/>
      <c r="C81" s="15"/>
      <c r="D81" s="15"/>
      <c r="E81" s="15"/>
      <c r="F81" s="15"/>
    </row>
    <row r="82" ht="25" customHeight="1" spans="1:6">
      <c r="A82" s="15"/>
      <c r="B82" s="15"/>
      <c r="C82" s="15"/>
      <c r="D82" s="15"/>
      <c r="E82" s="15"/>
      <c r="F82" s="15"/>
    </row>
    <row r="83" ht="25" customHeight="1" spans="1:6">
      <c r="A83" s="15"/>
      <c r="B83" s="15"/>
      <c r="C83" s="15"/>
      <c r="D83" s="15"/>
      <c r="E83" s="15"/>
      <c r="F83" s="15"/>
    </row>
    <row r="84" ht="25" customHeight="1" spans="1:6">
      <c r="A84" s="15"/>
      <c r="B84" s="15"/>
      <c r="C84" s="15"/>
      <c r="D84" s="15"/>
      <c r="E84" s="15"/>
      <c r="F84" s="15"/>
    </row>
  </sheetData>
  <mergeCells count="2">
    <mergeCell ref="A1:G1"/>
    <mergeCell ref="A42:B42"/>
  </mergeCells>
  <printOptions horizontalCentered="1"/>
  <pageMargins left="0.751388888888889" right="0.751388888888889" top="0.786805555555556" bottom="1" header="0.5" footer="0.5"/>
  <pageSetup paperSize="9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严林芳</cp:lastModifiedBy>
  <dcterms:created xsi:type="dcterms:W3CDTF">2024-07-12T06:25:00Z</dcterms:created>
  <dcterms:modified xsi:type="dcterms:W3CDTF">2026-03-16T08:58:06Z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15F199F1CBE84318B822B00DB565BB9E_13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